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tables/table2.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never" codeName="ThisWorkbook"/>
  <mc:AlternateContent xmlns:mc="http://schemas.openxmlformats.org/markup-compatibility/2006">
    <mc:Choice Requires="x15">
      <x15ac:absPath xmlns:x15ac="http://schemas.microsoft.com/office/spreadsheetml/2010/11/ac" url="D:\Regional Road Safety Report\"/>
    </mc:Choice>
  </mc:AlternateContent>
  <xr:revisionPtr revIDLastSave="0" documentId="13_ncr:1_{1020CCFE-D1C6-440A-B841-F695126D5246}" xr6:coauthVersionLast="47" xr6:coauthVersionMax="47" xr10:uidLastSave="{00000000-0000-0000-0000-000000000000}"/>
  <bookViews>
    <workbookView xWindow="-98" yWindow="-98" windowWidth="21795" windowHeight="12975" tabRatio="931" xr2:uid="{776A3E74-3C68-4CEF-89EC-ECF918F5E3E2}"/>
  </bookViews>
  <sheets>
    <sheet name="START" sheetId="150" r:id="rId1"/>
    <sheet name="MAIN" sheetId="118" r:id="rId2"/>
    <sheet name="A1" sheetId="130" r:id="rId3"/>
    <sheet name="status" sheetId="133" state="hidden" r:id="rId4"/>
    <sheet name="A2" sheetId="134" r:id="rId5"/>
    <sheet name="A3" sheetId="135" r:id="rId6"/>
    <sheet name="B" sheetId="136" r:id="rId7"/>
    <sheet name="C" sheetId="137" r:id="rId8"/>
    <sheet name="D" sheetId="138" r:id="rId9"/>
    <sheet name="E" sheetId="139" r:id="rId10"/>
    <sheet name="F" sheetId="140" r:id="rId11"/>
    <sheet name="G" sheetId="141" r:id="rId12"/>
    <sheet name="H" sheetId="142" r:id="rId13"/>
    <sheet name="I" sheetId="143" r:id="rId14"/>
    <sheet name="J" sheetId="144" r:id="rId15"/>
    <sheet name="K" sheetId="145" r:id="rId16"/>
    <sheet name="L" sheetId="146" r:id="rId17"/>
    <sheet name="M" sheetId="147" r:id="rId18"/>
    <sheet name="قصص النجاح" sheetId="113" state="hidden" r:id="rId19"/>
    <sheet name="legal" sheetId="12" state="hidden" r:id="rId20"/>
    <sheet name="SINGLE CODES" sheetId="92" state="hidden" r:id="rId21"/>
  </sheets>
  <externalReferences>
    <externalReference r:id="rId22"/>
    <externalReference r:id="rId23"/>
    <externalReference r:id="rId24"/>
  </externalReferences>
  <definedNames>
    <definedName name="_xlnm._FilterDatabase" localSheetId="19" hidden="1">legal!#REF!</definedName>
    <definedName name="Category" localSheetId="18">#REF!</definedName>
    <definedName name="Category">#REF!</definedName>
    <definedName name="ColumnTitle1" localSheetId="18">#REF!</definedName>
    <definedName name="ColumnTitle1">#REF!</definedName>
    <definedName name="Company_Name" localSheetId="18">#REF!</definedName>
    <definedName name="Company_Name">#REF!</definedName>
    <definedName name="Done" localSheetId="2">[1]KPIs!#REF!,[1]KPIs!#REF!,[1]KPIs!#REF!,[1]KPIs!#REF!,[1]KPIs!#REF!,[1]KPIs!#REF!,[1]KPIs!#REF!,[1]KPIs!#REF!,[1]KPIs!#REF!,[1]KPIs!#REF!,[1]KPIs!#REF!,[1]KPIs!#REF!</definedName>
    <definedName name="Done" localSheetId="4">[1]KPIs!#REF!,[1]KPIs!#REF!,[1]KPIs!#REF!,[1]KPIs!#REF!,[1]KPIs!#REF!,[1]KPIs!#REF!,[1]KPIs!#REF!,[1]KPIs!#REF!,[1]KPIs!#REF!,[1]KPIs!#REF!,[1]KPIs!#REF!,[1]KPIs!#REF!</definedName>
    <definedName name="Done" localSheetId="5">[1]KPIs!#REF!,[1]KPIs!#REF!,[1]KPIs!#REF!,[1]KPIs!#REF!,[1]KPIs!#REF!,[1]KPIs!#REF!,[1]KPIs!#REF!,[1]KPIs!#REF!,[1]KPIs!#REF!,[1]KPIs!#REF!,[1]KPIs!#REF!,[1]KPIs!#REF!</definedName>
    <definedName name="Done" localSheetId="6">[1]KPIs!#REF!,[1]KPIs!#REF!,[1]KPIs!#REF!,[1]KPIs!#REF!,[1]KPIs!#REF!,[1]KPIs!#REF!,[1]KPIs!#REF!,[1]KPIs!#REF!,[1]KPIs!#REF!,[1]KPIs!#REF!,[1]KPIs!#REF!,[1]KPIs!#REF!</definedName>
    <definedName name="Done" localSheetId="7">[1]KPIs!#REF!,[1]KPIs!#REF!,[1]KPIs!#REF!,[1]KPIs!#REF!,[1]KPIs!#REF!,[1]KPIs!#REF!,[1]KPIs!#REF!,[1]KPIs!#REF!,[1]KPIs!#REF!,[1]KPIs!#REF!,[1]KPIs!#REF!,[1]KPIs!#REF!</definedName>
    <definedName name="Done" localSheetId="8">[1]KPIs!#REF!,[1]KPIs!#REF!,[1]KPIs!#REF!,[1]KPIs!#REF!,[1]KPIs!#REF!,[1]KPIs!#REF!,[1]KPIs!#REF!,[1]KPIs!#REF!,[1]KPIs!#REF!,[1]KPIs!#REF!,[1]KPIs!#REF!,[1]KPIs!#REF!</definedName>
    <definedName name="Done" localSheetId="9">[1]KPIs!#REF!,[1]KPIs!#REF!,[1]KPIs!#REF!,[1]KPIs!#REF!,[1]KPIs!#REF!,[1]KPIs!#REF!,[1]KPIs!#REF!,[1]KPIs!#REF!,[1]KPIs!#REF!,[1]KPIs!#REF!,[1]KPIs!#REF!,[1]KPIs!#REF!</definedName>
    <definedName name="Done" localSheetId="10">[1]KPIs!#REF!,[1]KPIs!#REF!,[1]KPIs!#REF!,[1]KPIs!#REF!,[1]KPIs!#REF!,[1]KPIs!#REF!,[1]KPIs!#REF!,[1]KPIs!#REF!,[1]KPIs!#REF!,[1]KPIs!#REF!,[1]KPIs!#REF!,[1]KPIs!#REF!</definedName>
    <definedName name="Done" localSheetId="11">[1]KPIs!#REF!,[1]KPIs!#REF!,[1]KPIs!#REF!,[1]KPIs!#REF!,[1]KPIs!#REF!,[1]KPIs!#REF!,[1]KPIs!#REF!,[1]KPIs!#REF!,[1]KPIs!#REF!,[1]KPIs!#REF!,[1]KPIs!#REF!,[1]KPIs!#REF!</definedName>
    <definedName name="Done" localSheetId="12">[1]KPIs!#REF!,[1]KPIs!#REF!,[1]KPIs!#REF!,[1]KPIs!#REF!,[1]KPIs!#REF!,[1]KPIs!#REF!,[1]KPIs!#REF!,[1]KPIs!#REF!,[1]KPIs!#REF!,[1]KPIs!#REF!,[1]KPIs!#REF!,[1]KPIs!#REF!</definedName>
    <definedName name="Done" localSheetId="13">[1]KPIs!#REF!,[1]KPIs!#REF!,[1]KPIs!#REF!,[1]KPIs!#REF!,[1]KPIs!#REF!,[1]KPIs!#REF!,[1]KPIs!#REF!,[1]KPIs!#REF!,[1]KPIs!#REF!,[1]KPIs!#REF!,[1]KPIs!#REF!,[1]KPIs!#REF!</definedName>
    <definedName name="Done" localSheetId="14">[1]KPIs!#REF!,[1]KPIs!#REF!,[1]KPIs!#REF!,[1]KPIs!#REF!,[1]KPIs!#REF!,[1]KPIs!#REF!,[1]KPIs!#REF!,[1]KPIs!#REF!,[1]KPIs!#REF!,[1]KPIs!#REF!,[1]KPIs!#REF!,[1]KPIs!#REF!</definedName>
    <definedName name="Done" localSheetId="15">[1]KPIs!#REF!,[1]KPIs!#REF!,[1]KPIs!#REF!,[1]KPIs!#REF!,[1]KPIs!#REF!,[1]KPIs!#REF!,[1]KPIs!#REF!,[1]KPIs!#REF!,[1]KPIs!#REF!,[1]KPIs!#REF!,[1]KPIs!#REF!,[1]KPIs!#REF!</definedName>
    <definedName name="Done" localSheetId="16">[1]KPIs!#REF!,[1]KPIs!#REF!,[1]KPIs!#REF!,[1]KPIs!#REF!,[1]KPIs!#REF!,[1]KPIs!#REF!,[1]KPIs!#REF!,[1]KPIs!#REF!,[1]KPIs!#REF!,[1]KPIs!#REF!,[1]KPIs!#REF!,[1]KPIs!#REF!</definedName>
    <definedName name="Done" localSheetId="17">[1]KPIs!#REF!,[1]KPIs!#REF!,[1]KPIs!#REF!,[1]KPIs!#REF!,[1]KPIs!#REF!,[1]KPIs!#REF!,[1]KPIs!#REF!,[1]KPIs!#REF!,[1]KPIs!#REF!,[1]KPIs!#REF!,[1]KPIs!#REF!,[1]KPIs!#REF!</definedName>
    <definedName name="Done" localSheetId="18">#REF!,#REF!,#REF!,#REF!,#REF!,#REF!,#REF!,#REF!,#REF!,#REF!,#REF!,#REF!</definedName>
    <definedName name="Done">#REF!,#REF!,#REF!,#REF!,#REF!,#REF!,#REF!,#REF!,#REF!,#REF!,#REF!,#REF!</definedName>
    <definedName name="Done_Apr" localSheetId="2">[1]KPIs!#REF!</definedName>
    <definedName name="Done_Apr" localSheetId="4">[1]KPIs!#REF!</definedName>
    <definedName name="Done_Apr" localSheetId="5">[1]KPIs!#REF!</definedName>
    <definedName name="Done_Apr" localSheetId="6">[1]KPIs!#REF!</definedName>
    <definedName name="Done_Apr" localSheetId="7">[1]KPIs!#REF!</definedName>
    <definedName name="Done_Apr" localSheetId="8">[1]KPIs!#REF!</definedName>
    <definedName name="Done_Apr" localSheetId="9">[1]KPIs!#REF!</definedName>
    <definedName name="Done_Apr" localSheetId="10">[1]KPIs!#REF!</definedName>
    <definedName name="Done_Apr" localSheetId="11">[1]KPIs!#REF!</definedName>
    <definedName name="Done_Apr" localSheetId="12">[1]KPIs!#REF!</definedName>
    <definedName name="Done_Apr" localSheetId="13">[1]KPIs!#REF!</definedName>
    <definedName name="Done_Apr" localSheetId="14">[1]KPIs!#REF!</definedName>
    <definedName name="Done_Apr" localSheetId="15">[1]KPIs!#REF!</definedName>
    <definedName name="Done_Apr" localSheetId="16">[1]KPIs!#REF!</definedName>
    <definedName name="Done_Apr" localSheetId="17">[1]KPIs!#REF!</definedName>
    <definedName name="Done_Apr" localSheetId="18">#REF!</definedName>
    <definedName name="Done_Apr">#REF!</definedName>
    <definedName name="Done_Aug" localSheetId="2">[1]KPIs!#REF!</definedName>
    <definedName name="Done_Aug" localSheetId="4">[1]KPIs!#REF!</definedName>
    <definedName name="Done_Aug" localSheetId="5">[1]KPIs!#REF!</definedName>
    <definedName name="Done_Aug" localSheetId="6">[1]KPIs!#REF!</definedName>
    <definedName name="Done_Aug" localSheetId="7">[1]KPIs!#REF!</definedName>
    <definedName name="Done_Aug" localSheetId="8">[1]KPIs!#REF!</definedName>
    <definedName name="Done_Aug" localSheetId="9">[1]KPIs!#REF!</definedName>
    <definedName name="Done_Aug" localSheetId="10">[1]KPIs!#REF!</definedName>
    <definedName name="Done_Aug" localSheetId="11">[1]KPIs!#REF!</definedName>
    <definedName name="Done_Aug" localSheetId="12">[1]KPIs!#REF!</definedName>
    <definedName name="Done_Aug" localSheetId="13">[1]KPIs!#REF!</definedName>
    <definedName name="Done_Aug" localSheetId="14">[1]KPIs!#REF!</definedName>
    <definedName name="Done_Aug" localSheetId="15">[1]KPIs!#REF!</definedName>
    <definedName name="Done_Aug" localSheetId="16">[1]KPIs!#REF!</definedName>
    <definedName name="Done_Aug" localSheetId="17">[1]KPIs!#REF!</definedName>
    <definedName name="Done_Aug" localSheetId="18">#REF!</definedName>
    <definedName name="Done_Aug">#REF!</definedName>
    <definedName name="Done_Dec" localSheetId="2">[1]KPIs!#REF!</definedName>
    <definedName name="Done_Dec" localSheetId="4">[1]KPIs!#REF!</definedName>
    <definedName name="Done_Dec" localSheetId="5">[1]KPIs!#REF!</definedName>
    <definedName name="Done_Dec" localSheetId="6">[1]KPIs!#REF!</definedName>
    <definedName name="Done_Dec" localSheetId="7">[1]KPIs!#REF!</definedName>
    <definedName name="Done_Dec" localSheetId="8">[1]KPIs!#REF!</definedName>
    <definedName name="Done_Dec" localSheetId="9">[1]KPIs!#REF!</definedName>
    <definedName name="Done_Dec" localSheetId="10">[1]KPIs!#REF!</definedName>
    <definedName name="Done_Dec" localSheetId="11">[1]KPIs!#REF!</definedName>
    <definedName name="Done_Dec" localSheetId="12">[1]KPIs!#REF!</definedName>
    <definedName name="Done_Dec" localSheetId="13">[1]KPIs!#REF!</definedName>
    <definedName name="Done_Dec" localSheetId="14">[1]KPIs!#REF!</definedName>
    <definedName name="Done_Dec" localSheetId="15">[1]KPIs!#REF!</definedName>
    <definedName name="Done_Dec" localSheetId="16">[1]KPIs!#REF!</definedName>
    <definedName name="Done_Dec" localSheetId="17">[1]KPIs!#REF!</definedName>
    <definedName name="Done_Dec" localSheetId="18">#REF!</definedName>
    <definedName name="Done_Dec">#REF!</definedName>
    <definedName name="Done_Feb" localSheetId="2">[1]KPIs!#REF!</definedName>
    <definedName name="Done_Feb" localSheetId="4">[1]KPIs!#REF!</definedName>
    <definedName name="Done_Feb" localSheetId="5">[1]KPIs!#REF!</definedName>
    <definedName name="Done_Feb" localSheetId="6">[1]KPIs!#REF!</definedName>
    <definedName name="Done_Feb" localSheetId="7">[1]KPIs!#REF!</definedName>
    <definedName name="Done_Feb" localSheetId="8">[1]KPIs!#REF!</definedName>
    <definedName name="Done_Feb" localSheetId="9">[1]KPIs!#REF!</definedName>
    <definedName name="Done_Feb" localSheetId="10">[1]KPIs!#REF!</definedName>
    <definedName name="Done_Feb" localSheetId="11">[1]KPIs!#REF!</definedName>
    <definedName name="Done_Feb" localSheetId="12">[1]KPIs!#REF!</definedName>
    <definedName name="Done_Feb" localSheetId="13">[1]KPIs!#REF!</definedName>
    <definedName name="Done_Feb" localSheetId="14">[1]KPIs!#REF!</definedName>
    <definedName name="Done_Feb" localSheetId="15">[1]KPIs!#REF!</definedName>
    <definedName name="Done_Feb" localSheetId="16">[1]KPIs!#REF!</definedName>
    <definedName name="Done_Feb" localSheetId="17">[1]KPIs!#REF!</definedName>
    <definedName name="Done_Feb" localSheetId="18">#REF!</definedName>
    <definedName name="Done_Feb">#REF!</definedName>
    <definedName name="Done_Jan" localSheetId="2">[1]KPIs!#REF!</definedName>
    <definedName name="Done_Jan" localSheetId="4">[1]KPIs!#REF!</definedName>
    <definedName name="Done_Jan" localSheetId="5">[1]KPIs!#REF!</definedName>
    <definedName name="Done_Jan" localSheetId="6">[1]KPIs!#REF!</definedName>
    <definedName name="Done_Jan" localSheetId="7">[1]KPIs!#REF!</definedName>
    <definedName name="Done_Jan" localSheetId="8">[1]KPIs!#REF!</definedName>
    <definedName name="Done_Jan" localSheetId="9">[1]KPIs!#REF!</definedName>
    <definedName name="Done_Jan" localSheetId="10">[1]KPIs!#REF!</definedName>
    <definedName name="Done_Jan" localSheetId="11">[1]KPIs!#REF!</definedName>
    <definedName name="Done_Jan" localSheetId="12">[1]KPIs!#REF!</definedName>
    <definedName name="Done_Jan" localSheetId="13">[1]KPIs!#REF!</definedName>
    <definedName name="Done_Jan" localSheetId="14">[1]KPIs!#REF!</definedName>
    <definedName name="Done_Jan" localSheetId="15">[1]KPIs!#REF!</definedName>
    <definedName name="Done_Jan" localSheetId="16">[1]KPIs!#REF!</definedName>
    <definedName name="Done_Jan" localSheetId="17">[1]KPIs!#REF!</definedName>
    <definedName name="Done_Jan" localSheetId="18">#REF!</definedName>
    <definedName name="Done_Jan">#REF!</definedName>
    <definedName name="Done_Jul" localSheetId="2">[1]KPIs!#REF!</definedName>
    <definedName name="Done_Jul" localSheetId="4">[1]KPIs!#REF!</definedName>
    <definedName name="Done_Jul" localSheetId="5">[1]KPIs!#REF!</definedName>
    <definedName name="Done_Jul" localSheetId="6">[1]KPIs!#REF!</definedName>
    <definedName name="Done_Jul" localSheetId="7">[1]KPIs!#REF!</definedName>
    <definedName name="Done_Jul" localSheetId="8">[1]KPIs!#REF!</definedName>
    <definedName name="Done_Jul" localSheetId="9">[1]KPIs!#REF!</definedName>
    <definedName name="Done_Jul" localSheetId="10">[1]KPIs!#REF!</definedName>
    <definedName name="Done_Jul" localSheetId="11">[1]KPIs!#REF!</definedName>
    <definedName name="Done_Jul" localSheetId="12">[1]KPIs!#REF!</definedName>
    <definedName name="Done_Jul" localSheetId="13">[1]KPIs!#REF!</definedName>
    <definedName name="Done_Jul" localSheetId="14">[1]KPIs!#REF!</definedName>
    <definedName name="Done_Jul" localSheetId="15">[1]KPIs!#REF!</definedName>
    <definedName name="Done_Jul" localSheetId="16">[1]KPIs!#REF!</definedName>
    <definedName name="Done_Jul" localSheetId="17">[1]KPIs!#REF!</definedName>
    <definedName name="Done_Jul" localSheetId="18">#REF!</definedName>
    <definedName name="Done_Jul">#REF!</definedName>
    <definedName name="Done_Jun" localSheetId="2">[1]KPIs!#REF!</definedName>
    <definedName name="Done_Jun" localSheetId="4">[1]KPIs!#REF!</definedName>
    <definedName name="Done_Jun" localSheetId="5">[1]KPIs!#REF!</definedName>
    <definedName name="Done_Jun" localSheetId="6">[1]KPIs!#REF!</definedName>
    <definedName name="Done_Jun" localSheetId="7">[1]KPIs!#REF!</definedName>
    <definedName name="Done_Jun" localSheetId="8">[1]KPIs!#REF!</definedName>
    <definedName name="Done_Jun" localSheetId="9">[1]KPIs!#REF!</definedName>
    <definedName name="Done_Jun" localSheetId="10">[1]KPIs!#REF!</definedName>
    <definedName name="Done_Jun" localSheetId="11">[1]KPIs!#REF!</definedName>
    <definedName name="Done_Jun" localSheetId="12">[1]KPIs!#REF!</definedName>
    <definedName name="Done_Jun" localSheetId="13">[1]KPIs!#REF!</definedName>
    <definedName name="Done_Jun" localSheetId="14">[1]KPIs!#REF!</definedName>
    <definedName name="Done_Jun" localSheetId="15">[1]KPIs!#REF!</definedName>
    <definedName name="Done_Jun" localSheetId="16">[1]KPIs!#REF!</definedName>
    <definedName name="Done_Jun" localSheetId="17">[1]KPIs!#REF!</definedName>
    <definedName name="Done_Jun" localSheetId="18">#REF!</definedName>
    <definedName name="Done_Jun">#REF!</definedName>
    <definedName name="Done_Mar" localSheetId="2">[1]KPIs!#REF!</definedName>
    <definedName name="Done_Mar" localSheetId="4">[1]KPIs!#REF!</definedName>
    <definedName name="Done_Mar" localSheetId="5">[1]KPIs!#REF!</definedName>
    <definedName name="Done_Mar" localSheetId="6">[1]KPIs!#REF!</definedName>
    <definedName name="Done_Mar" localSheetId="7">[1]KPIs!#REF!</definedName>
    <definedName name="Done_Mar" localSheetId="8">[1]KPIs!#REF!</definedName>
    <definedName name="Done_Mar" localSheetId="9">[1]KPIs!#REF!</definedName>
    <definedName name="Done_Mar" localSheetId="10">[1]KPIs!#REF!</definedName>
    <definedName name="Done_Mar" localSheetId="11">[1]KPIs!#REF!</definedName>
    <definedName name="Done_Mar" localSheetId="12">[1]KPIs!#REF!</definedName>
    <definedName name="Done_Mar" localSheetId="13">[1]KPIs!#REF!</definedName>
    <definedName name="Done_Mar" localSheetId="14">[1]KPIs!#REF!</definedName>
    <definedName name="Done_Mar" localSheetId="15">[1]KPIs!#REF!</definedName>
    <definedName name="Done_Mar" localSheetId="16">[1]KPIs!#REF!</definedName>
    <definedName name="Done_Mar" localSheetId="17">[1]KPIs!#REF!</definedName>
    <definedName name="Done_Mar" localSheetId="18">#REF!</definedName>
    <definedName name="Done_Mar">#REF!</definedName>
    <definedName name="Done_May" localSheetId="2">[1]KPIs!#REF!</definedName>
    <definedName name="Done_May" localSheetId="4">[1]KPIs!#REF!</definedName>
    <definedName name="Done_May" localSheetId="5">[1]KPIs!#REF!</definedName>
    <definedName name="Done_May" localSheetId="6">[1]KPIs!#REF!</definedName>
    <definedName name="Done_May" localSheetId="7">[1]KPIs!#REF!</definedName>
    <definedName name="Done_May" localSheetId="8">[1]KPIs!#REF!</definedName>
    <definedName name="Done_May" localSheetId="9">[1]KPIs!#REF!</definedName>
    <definedName name="Done_May" localSheetId="10">[1]KPIs!#REF!</definedName>
    <definedName name="Done_May" localSheetId="11">[1]KPIs!#REF!</definedName>
    <definedName name="Done_May" localSheetId="12">[1]KPIs!#REF!</definedName>
    <definedName name="Done_May" localSheetId="13">[1]KPIs!#REF!</definedName>
    <definedName name="Done_May" localSheetId="14">[1]KPIs!#REF!</definedName>
    <definedName name="Done_May" localSheetId="15">[1]KPIs!#REF!</definedName>
    <definedName name="Done_May" localSheetId="16">[1]KPIs!#REF!</definedName>
    <definedName name="Done_May" localSheetId="17">[1]KPIs!#REF!</definedName>
    <definedName name="Done_May" localSheetId="18">#REF!</definedName>
    <definedName name="Done_May">#REF!</definedName>
    <definedName name="Done_Nov" localSheetId="2">[1]KPIs!#REF!</definedName>
    <definedName name="Done_Nov" localSheetId="4">[1]KPIs!#REF!</definedName>
    <definedName name="Done_Nov" localSheetId="5">[1]KPIs!#REF!</definedName>
    <definedName name="Done_Nov" localSheetId="6">[1]KPIs!#REF!</definedName>
    <definedName name="Done_Nov" localSheetId="7">[1]KPIs!#REF!</definedName>
    <definedName name="Done_Nov" localSheetId="8">[1]KPIs!#REF!</definedName>
    <definedName name="Done_Nov" localSheetId="9">[1]KPIs!#REF!</definedName>
    <definedName name="Done_Nov" localSheetId="10">[1]KPIs!#REF!</definedName>
    <definedName name="Done_Nov" localSheetId="11">[1]KPIs!#REF!</definedName>
    <definedName name="Done_Nov" localSheetId="12">[1]KPIs!#REF!</definedName>
    <definedName name="Done_Nov" localSheetId="13">[1]KPIs!#REF!</definedName>
    <definedName name="Done_Nov" localSheetId="14">[1]KPIs!#REF!</definedName>
    <definedName name="Done_Nov" localSheetId="15">[1]KPIs!#REF!</definedName>
    <definedName name="Done_Nov" localSheetId="16">[1]KPIs!#REF!</definedName>
    <definedName name="Done_Nov" localSheetId="17">[1]KPIs!#REF!</definedName>
    <definedName name="Done_Nov" localSheetId="18">#REF!</definedName>
    <definedName name="Done_Nov">#REF!</definedName>
    <definedName name="Done_Oct" localSheetId="2">[1]KPIs!#REF!</definedName>
    <definedName name="Done_Oct" localSheetId="4">[1]KPIs!#REF!</definedName>
    <definedName name="Done_Oct" localSheetId="5">[1]KPIs!#REF!</definedName>
    <definedName name="Done_Oct" localSheetId="6">[1]KPIs!#REF!</definedName>
    <definedName name="Done_Oct" localSheetId="7">[1]KPIs!#REF!</definedName>
    <definedName name="Done_Oct" localSheetId="8">[1]KPIs!#REF!</definedName>
    <definedName name="Done_Oct" localSheetId="9">[1]KPIs!#REF!</definedName>
    <definedName name="Done_Oct" localSheetId="10">[1]KPIs!#REF!</definedName>
    <definedName name="Done_Oct" localSheetId="11">[1]KPIs!#REF!</definedName>
    <definedName name="Done_Oct" localSheetId="12">[1]KPIs!#REF!</definedName>
    <definedName name="Done_Oct" localSheetId="13">[1]KPIs!#REF!</definedName>
    <definedName name="Done_Oct" localSheetId="14">[1]KPIs!#REF!</definedName>
    <definedName name="Done_Oct" localSheetId="15">[1]KPIs!#REF!</definedName>
    <definedName name="Done_Oct" localSheetId="16">[1]KPIs!#REF!</definedName>
    <definedName name="Done_Oct" localSheetId="17">[1]KPIs!#REF!</definedName>
    <definedName name="Done_Oct" localSheetId="18">#REF!</definedName>
    <definedName name="Done_Oct">#REF!</definedName>
    <definedName name="Done_Sep" localSheetId="2">[1]KPIs!#REF!</definedName>
    <definedName name="Done_Sep" localSheetId="4">[1]KPIs!#REF!</definedName>
    <definedName name="Done_Sep" localSheetId="5">[1]KPIs!#REF!</definedName>
    <definedName name="Done_Sep" localSheetId="6">[1]KPIs!#REF!</definedName>
    <definedName name="Done_Sep" localSheetId="7">[1]KPIs!#REF!</definedName>
    <definedName name="Done_Sep" localSheetId="8">[1]KPIs!#REF!</definedName>
    <definedName name="Done_Sep" localSheetId="9">[1]KPIs!#REF!</definedName>
    <definedName name="Done_Sep" localSheetId="10">[1]KPIs!#REF!</definedName>
    <definedName name="Done_Sep" localSheetId="11">[1]KPIs!#REF!</definedName>
    <definedName name="Done_Sep" localSheetId="12">[1]KPIs!#REF!</definedName>
    <definedName name="Done_Sep" localSheetId="13">[1]KPIs!#REF!</definedName>
    <definedName name="Done_Sep" localSheetId="14">[1]KPIs!#REF!</definedName>
    <definedName name="Done_Sep" localSheetId="15">[1]KPIs!#REF!</definedName>
    <definedName name="Done_Sep" localSheetId="16">[1]KPIs!#REF!</definedName>
    <definedName name="Done_Sep" localSheetId="17">[1]KPIs!#REF!</definedName>
    <definedName name="Done_Sep" localSheetId="18">#REF!</definedName>
    <definedName name="Done_Sep">#REF!</definedName>
    <definedName name="Event_Categories">'[2]Family Calendar'!$H$16:$H$20</definedName>
    <definedName name="FYMonthNo" localSheetId="2">IF([0]!FYMonthStart="JAN",1,IF([0]!FYMonthStart="FEB",2,IF([0]!FYMonthStart="MAR",3,IF([0]!FYMonthStart="APR",4,IF([0]!FYMonthStart="MAY",5,IF([0]!FYMonthStart="JUN",6,IF([0]!FYMonthStart="JUL",7,IF([0]!FYMonthStart="AUG",8,IF([0]!FYMonthStart="SEP",9,IF([0]!FYMonthStart="OCT",10,IF([0]!FYMonthStart="NOV",11,12)))))))))))</definedName>
    <definedName name="FYMonthNo" localSheetId="4">IF([0]!FYMonthStart="JAN",1,IF([0]!FYMonthStart="FEB",2,IF([0]!FYMonthStart="MAR",3,IF([0]!FYMonthStart="APR",4,IF([0]!FYMonthStart="MAY",5,IF([0]!FYMonthStart="JUN",6,IF([0]!FYMonthStart="JUL",7,IF([0]!FYMonthStart="AUG",8,IF([0]!FYMonthStart="SEP",9,IF([0]!FYMonthStart="OCT",10,IF([0]!FYMonthStart="NOV",11,12)))))))))))</definedName>
    <definedName name="FYMonthNo" localSheetId="5">IF([0]!FYMonthStart="JAN",1,IF([0]!FYMonthStart="FEB",2,IF([0]!FYMonthStart="MAR",3,IF([0]!FYMonthStart="APR",4,IF([0]!FYMonthStart="MAY",5,IF([0]!FYMonthStart="JUN",6,IF([0]!FYMonthStart="JUL",7,IF([0]!FYMonthStart="AUG",8,IF([0]!FYMonthStart="SEP",9,IF([0]!FYMonthStart="OCT",10,IF([0]!FYMonthStart="NOV",11,12)))))))))))</definedName>
    <definedName name="FYMonthNo" localSheetId="6">IF([0]!FYMonthStart="JAN",1,IF([0]!FYMonthStart="FEB",2,IF([0]!FYMonthStart="MAR",3,IF([0]!FYMonthStart="APR",4,IF([0]!FYMonthStart="MAY",5,IF([0]!FYMonthStart="JUN",6,IF([0]!FYMonthStart="JUL",7,IF([0]!FYMonthStart="AUG",8,IF([0]!FYMonthStart="SEP",9,IF([0]!FYMonthStart="OCT",10,IF([0]!FYMonthStart="NOV",11,12)))))))))))</definedName>
    <definedName name="FYMonthNo" localSheetId="7">IF([0]!FYMonthStart="JAN",1,IF([0]!FYMonthStart="FEB",2,IF([0]!FYMonthStart="MAR",3,IF([0]!FYMonthStart="APR",4,IF([0]!FYMonthStart="MAY",5,IF([0]!FYMonthStart="JUN",6,IF([0]!FYMonthStart="JUL",7,IF([0]!FYMonthStart="AUG",8,IF([0]!FYMonthStart="SEP",9,IF([0]!FYMonthStart="OCT",10,IF([0]!FYMonthStart="NOV",11,12)))))))))))</definedName>
    <definedName name="FYMonthNo" localSheetId="8">IF([0]!FYMonthStart="JAN",1,IF([0]!FYMonthStart="FEB",2,IF([0]!FYMonthStart="MAR",3,IF([0]!FYMonthStart="APR",4,IF([0]!FYMonthStart="MAY",5,IF([0]!FYMonthStart="JUN",6,IF([0]!FYMonthStart="JUL",7,IF([0]!FYMonthStart="AUG",8,IF([0]!FYMonthStart="SEP",9,IF([0]!FYMonthStart="OCT",10,IF([0]!FYMonthStart="NOV",11,12)))))))))))</definedName>
    <definedName name="FYMonthNo" localSheetId="9">IF([0]!FYMonthStart="JAN",1,IF([0]!FYMonthStart="FEB",2,IF([0]!FYMonthStart="MAR",3,IF([0]!FYMonthStart="APR",4,IF([0]!FYMonthStart="MAY",5,IF([0]!FYMonthStart="JUN",6,IF([0]!FYMonthStart="JUL",7,IF([0]!FYMonthStart="AUG",8,IF([0]!FYMonthStart="SEP",9,IF([0]!FYMonthStart="OCT",10,IF([0]!FYMonthStart="NOV",11,12)))))))))))</definedName>
    <definedName name="FYMonthNo" localSheetId="10">IF([0]!FYMonthStart="JAN",1,IF([0]!FYMonthStart="FEB",2,IF([0]!FYMonthStart="MAR",3,IF([0]!FYMonthStart="APR",4,IF([0]!FYMonthStart="MAY",5,IF([0]!FYMonthStart="JUN",6,IF([0]!FYMonthStart="JUL",7,IF([0]!FYMonthStart="AUG",8,IF([0]!FYMonthStart="SEP",9,IF([0]!FYMonthStart="OCT",10,IF([0]!FYMonthStart="NOV",11,12)))))))))))</definedName>
    <definedName name="FYMonthNo" localSheetId="11">IF([0]!FYMonthStart="JAN",1,IF([0]!FYMonthStart="FEB",2,IF([0]!FYMonthStart="MAR",3,IF([0]!FYMonthStart="APR",4,IF([0]!FYMonthStart="MAY",5,IF([0]!FYMonthStart="JUN",6,IF([0]!FYMonthStart="JUL",7,IF([0]!FYMonthStart="AUG",8,IF([0]!FYMonthStart="SEP",9,IF([0]!FYMonthStart="OCT",10,IF([0]!FYMonthStart="NOV",11,12)))))))))))</definedName>
    <definedName name="FYMonthNo" localSheetId="12">IF([0]!FYMonthStart="JAN",1,IF([0]!FYMonthStart="FEB",2,IF([0]!FYMonthStart="MAR",3,IF([0]!FYMonthStart="APR",4,IF([0]!FYMonthStart="MAY",5,IF([0]!FYMonthStart="JUN",6,IF([0]!FYMonthStart="JUL",7,IF([0]!FYMonthStart="AUG",8,IF([0]!FYMonthStart="SEP",9,IF([0]!FYMonthStart="OCT",10,IF([0]!FYMonthStart="NOV",11,12)))))))))))</definedName>
    <definedName name="FYMonthNo" localSheetId="13">IF([0]!FYMonthStart="JAN",1,IF([0]!FYMonthStart="FEB",2,IF([0]!FYMonthStart="MAR",3,IF([0]!FYMonthStart="APR",4,IF([0]!FYMonthStart="MAY",5,IF([0]!FYMonthStart="JUN",6,IF([0]!FYMonthStart="JUL",7,IF([0]!FYMonthStart="AUG",8,IF([0]!FYMonthStart="SEP",9,IF([0]!FYMonthStart="OCT",10,IF([0]!FYMonthStart="NOV",11,12)))))))))))</definedName>
    <definedName name="FYMonthNo" localSheetId="14">IF([0]!FYMonthStart="JAN",1,IF([0]!FYMonthStart="FEB",2,IF([0]!FYMonthStart="MAR",3,IF([0]!FYMonthStart="APR",4,IF([0]!FYMonthStart="MAY",5,IF([0]!FYMonthStart="JUN",6,IF([0]!FYMonthStart="JUL",7,IF([0]!FYMonthStart="AUG",8,IF([0]!FYMonthStart="SEP",9,IF([0]!FYMonthStart="OCT",10,IF([0]!FYMonthStart="NOV",11,12)))))))))))</definedName>
    <definedName name="FYMonthNo" localSheetId="15">IF([0]!FYMonthStart="JAN",1,IF([0]!FYMonthStart="FEB",2,IF([0]!FYMonthStart="MAR",3,IF([0]!FYMonthStart="APR",4,IF([0]!FYMonthStart="MAY",5,IF([0]!FYMonthStart="JUN",6,IF([0]!FYMonthStart="JUL",7,IF([0]!FYMonthStart="AUG",8,IF([0]!FYMonthStart="SEP",9,IF([0]!FYMonthStart="OCT",10,IF([0]!FYMonthStart="NOV",11,12)))))))))))</definedName>
    <definedName name="FYMonthNo" localSheetId="16">IF([0]!FYMonthStart="JAN",1,IF([0]!FYMonthStart="FEB",2,IF([0]!FYMonthStart="MAR",3,IF([0]!FYMonthStart="APR",4,IF([0]!FYMonthStart="MAY",5,IF([0]!FYMonthStart="JUN",6,IF([0]!FYMonthStart="JUL",7,IF([0]!FYMonthStart="AUG",8,IF([0]!FYMonthStart="SEP",9,IF([0]!FYMonthStart="OCT",10,IF([0]!FYMonthStart="NOV",11,12)))))))))))</definedName>
    <definedName name="FYMonthNo" localSheetId="17">IF([0]!FYMonthStart="JAN",1,IF([0]!FYMonthStart="FEB",2,IF([0]!FYMonthStart="MAR",3,IF([0]!FYMonthStart="APR",4,IF([0]!FYMonthStart="MAY",5,IF([0]!FYMonthStart="JUN",6,IF([0]!FYMonthStart="JUL",7,IF([0]!FYMonthStart="AUG",8,IF([0]!FYMonthStart="SEP",9,IF([0]!FYMonthStart="OCT",10,IF([0]!FYMonthStart="NOV",11,12)))))))))))</definedName>
    <definedName name="FYMonthNo" localSheetId="18">IF('قصص النجاح'!FYMonthStart="JAN",1,IF('قصص النجاح'!FYMonthStart="FEB",2,IF('قصص النجاح'!FYMonthStart="MAR",3,IF('قصص النجاح'!FYMonthStart="APR",4,IF('قصص النجاح'!FYMonthStart="MAY",5,IF('قصص النجاح'!FYMonthStart="JUN",6,IF('قصص النجاح'!FYMonthStart="JUL",7,IF('قصص النجاح'!FYMonthStart="AUG",8,IF('قصص النجاح'!FYMonthStart="SEP",9,IF('قصص النجاح'!FYMonthStart="OCT",10,IF('قصص النجاح'!FYMonthStart="NOV",11,12)))))))))))</definedName>
    <definedName name="FYMonthNo">IF(FYMonthStart="JAN",1,IF(FYMonthStart="FEB",2,IF(FYMonthStart="MAR",3,IF(FYMonthStart="APR",4,IF(FYMonthStart="MAY",5,IF(FYMonthStart="JUN",6,IF(FYMonthStart="JUL",7,IF(FYMonthStart="AUG",8,IF(FYMonthStart="SEP",9,IF(FYMonthStart="OCT",10,IF(FYMonthStart="NOV",11,12)))))))))))</definedName>
    <definedName name="FYMonthStart" localSheetId="18">#REF!</definedName>
    <definedName name="FYMonthStart">#REF!</definedName>
    <definedName name="FYStartYear" localSheetId="18">#REF!</definedName>
    <definedName name="FYStartYear">#REF!</definedName>
    <definedName name="Net_Profit" localSheetId="18">#REF!</definedName>
    <definedName name="Net_Profit">#REF!</definedName>
    <definedName name="_xlnm.Print_Area" localSheetId="2">'A1'!$A$1:$N$100</definedName>
    <definedName name="_xlnm.Print_Area" localSheetId="4">'A2'!$A$1:$N$100</definedName>
    <definedName name="_xlnm.Print_Area" localSheetId="5">'A3'!$A$1:$N$102</definedName>
    <definedName name="_xlnm.Print_Area" localSheetId="6">B!$A$1:$N$28</definedName>
    <definedName name="_xlnm.Print_Area" localSheetId="7">'C'!$A$1:$N$30</definedName>
    <definedName name="_xlnm.Print_Area" localSheetId="8">D!$A$1:$N$26</definedName>
    <definedName name="_xlnm.Print_Area" localSheetId="9">E!$A$1:$N$24</definedName>
    <definedName name="_xlnm.Print_Area" localSheetId="10">F!$A$1:$N$27</definedName>
    <definedName name="_xlnm.Print_Area" localSheetId="11">G!$A$1:$N$24</definedName>
    <definedName name="_xlnm.Print_Area" localSheetId="12">H!$A$1:$N$47</definedName>
    <definedName name="_xlnm.Print_Area" localSheetId="13">I!$A$1:$N$83</definedName>
    <definedName name="_xlnm.Print_Area" localSheetId="14">J!$A$1:$N$78</definedName>
    <definedName name="_xlnm.Print_Area" localSheetId="15">K!$A$1:$N$32</definedName>
    <definedName name="_xlnm.Print_Area" localSheetId="16">L!$A$1:$N$17</definedName>
    <definedName name="_xlnm.Print_Area" localSheetId="17">M!$A$1:$N$30</definedName>
    <definedName name="RowTitleRegion1..C4" localSheetId="18">#REF!</definedName>
    <definedName name="RowTitleRegion1..C4">#REF!</definedName>
    <definedName name="RowTitleRegion2..H20" localSheetId="18">#REF!</definedName>
    <definedName name="RowTitleRegion2..H20">#REF!</definedName>
    <definedName name="Sales_Revenue">SUMIFS([3]!SalesRevenue[Current
period],[3]!SalesRevenue[Revenue type],"Sales Revenue")</definedName>
    <definedName name="Slicer_Area">#N/A</definedName>
    <definedName name="Slicer_Recommended_practice">#N/A</definedName>
    <definedName name="Table2" localSheetId="18">#REF!</definedName>
    <definedName name="Table2">#REF!</definedName>
    <definedName name="Title1" localSheetId="18">#REF!</definedName>
    <definedName name="Title1">#REF!</definedName>
    <definedName name="Title2">[3]!SalesRevenue[[#Headers],[Revenue type]]</definedName>
    <definedName name="Title3">[3]!Income[[#Headers],[Income type]]</definedName>
    <definedName name="Title4">[3]!OperatingExpenses[[#Headers],[Expense type]]</definedName>
    <definedName name="Title5">[3]!Taxes[[#Headers],[Type]]</definedName>
    <definedName name="Title6">[3]!Categories[[#Headers],[Categories]]</definedName>
    <definedName name="Total_Cost_Sales" localSheetId="18">#REF!</definedName>
    <definedName name="Total_Cost_Sales">#REF!</definedName>
    <definedName name="Total_General_and_Administrative" localSheetId="18">#REF!</definedName>
    <definedName name="Total_General_and_Administrative">#REF!</definedName>
    <definedName name="Total_Gross_Profit" localSheetId="18">#REF!</definedName>
    <definedName name="Total_Gross_Profit">#REF!</definedName>
    <definedName name="Total_Income_Operations" localSheetId="18">#REF!</definedName>
    <definedName name="Total_Income_Operations">#REF!</definedName>
    <definedName name="Total_Operating_Expenses" localSheetId="18">#REF!</definedName>
    <definedName name="Total_Operating_Expenses">#REF!</definedName>
    <definedName name="Total_Other_Expenses" localSheetId="18">#REF!</definedName>
    <definedName name="Total_Other_Expenses">#REF!</definedName>
    <definedName name="Total_Other_Income" localSheetId="18">#REF!</definedName>
    <definedName name="Total_Other_Income">#REF!</definedName>
    <definedName name="Total_Research_and_Development" localSheetId="18">#REF!</definedName>
    <definedName name="Total_Research_and_Development">#REF!</definedName>
    <definedName name="Total_Sales_and_Marketing" localSheetId="18">#REF!</definedName>
    <definedName name="Total_Sales_and_Marketing">#REF!</definedName>
    <definedName name="Total_Sales_Revenue" localSheetId="18">#REF!</definedName>
    <definedName name="Total_Sales_Revenue">#REF!</definedName>
    <definedName name="Total_Taxes" localSheetId="18">#REF!</definedName>
    <definedName name="Total_Taxes">#REF!</definedName>
    <definedName name="Transaction" localSheetId="18">#REF!</definedName>
    <definedName name="Transaction">#REF!</definedName>
    <definedName name="Workbook_Dates" localSheetId="18">#REF!</definedName>
    <definedName name="Workbook_Dates">#REF!</definedName>
    <definedName name="Workbook_Title" localSheetId="18">#REF!</definedName>
    <definedName name="Workbook_Title">#REF!</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5"/>
        <x14:slicerCache r:id="rId26"/>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20" i="139" l="1"/>
  <c r="X20" i="139"/>
  <c r="W20" i="139"/>
  <c r="V20" i="139"/>
  <c r="U20" i="139"/>
  <c r="T20" i="139"/>
  <c r="S20" i="139"/>
  <c r="R20" i="139"/>
  <c r="Q20" i="139"/>
  <c r="N8" i="139"/>
  <c r="N7" i="139"/>
  <c r="Q7" i="139" s="1"/>
  <c r="Y6" i="139"/>
  <c r="X6" i="139"/>
  <c r="W6" i="139"/>
  <c r="V6" i="139"/>
  <c r="U6" i="139"/>
  <c r="T6" i="139"/>
  <c r="S6" i="139"/>
  <c r="R6" i="139"/>
  <c r="Q6" i="139"/>
  <c r="Y7" i="137"/>
  <c r="X7" i="137"/>
  <c r="W7" i="137"/>
  <c r="V7" i="137"/>
  <c r="U7" i="137"/>
  <c r="T7" i="137"/>
  <c r="S7" i="137"/>
  <c r="R7" i="137"/>
  <c r="Q7" i="137"/>
  <c r="Y14" i="145"/>
  <c r="X14" i="145"/>
  <c r="W14" i="145"/>
  <c r="V14" i="145"/>
  <c r="U14" i="145"/>
  <c r="T14" i="145"/>
  <c r="S14" i="145"/>
  <c r="R14" i="145"/>
  <c r="Q14" i="145"/>
  <c r="Y13" i="145"/>
  <c r="X13" i="145"/>
  <c r="W13" i="145"/>
  <c r="V13" i="145"/>
  <c r="U13" i="145"/>
  <c r="T13" i="145"/>
  <c r="S13" i="145"/>
  <c r="R13" i="145"/>
  <c r="Q13" i="145"/>
  <c r="Y12" i="145"/>
  <c r="X12" i="145"/>
  <c r="W12" i="145"/>
  <c r="V12" i="145"/>
  <c r="U12" i="145"/>
  <c r="T12" i="145"/>
  <c r="S12" i="145"/>
  <c r="R12" i="145"/>
  <c r="Q12" i="145"/>
  <c r="Y11" i="145"/>
  <c r="X11" i="145"/>
  <c r="W11" i="145"/>
  <c r="V11" i="145"/>
  <c r="U11" i="145"/>
  <c r="T11" i="145"/>
  <c r="S11" i="145"/>
  <c r="R11" i="145"/>
  <c r="Q11" i="145"/>
  <c r="Y10" i="145"/>
  <c r="N9" i="145"/>
  <c r="Y9" i="145" s="1"/>
  <c r="N8" i="145"/>
  <c r="X8" i="145" s="1"/>
  <c r="Q7" i="144"/>
  <c r="R7" i="144"/>
  <c r="S7" i="144"/>
  <c r="T7" i="144"/>
  <c r="U7" i="144"/>
  <c r="V7" i="144"/>
  <c r="W7" i="144"/>
  <c r="X7" i="144"/>
  <c r="Y7" i="144"/>
  <c r="Q8" i="144"/>
  <c r="R8" i="144"/>
  <c r="S8" i="144"/>
  <c r="T8" i="144"/>
  <c r="U8" i="144"/>
  <c r="V8" i="144"/>
  <c r="W8" i="144"/>
  <c r="X8" i="144"/>
  <c r="Y8" i="144"/>
  <c r="Q9" i="144"/>
  <c r="R9" i="144"/>
  <c r="S9" i="144"/>
  <c r="T9" i="144"/>
  <c r="U9" i="144"/>
  <c r="V9" i="144"/>
  <c r="W9" i="144"/>
  <c r="X9" i="144"/>
  <c r="Y9" i="144"/>
  <c r="Y6" i="144"/>
  <c r="X6" i="144"/>
  <c r="W6" i="144"/>
  <c r="V6" i="144"/>
  <c r="U6" i="144"/>
  <c r="N9" i="144"/>
  <c r="N8" i="144"/>
  <c r="N7" i="144"/>
  <c r="N6" i="144"/>
  <c r="R6" i="144" s="1"/>
  <c r="D10" i="118"/>
  <c r="E10" i="118"/>
  <c r="F10" i="118"/>
  <c r="G10" i="118"/>
  <c r="H10" i="118"/>
  <c r="I10" i="118"/>
  <c r="J10" i="118"/>
  <c r="K10" i="118"/>
  <c r="C10" i="118"/>
  <c r="N29" i="147"/>
  <c r="Y29" i="147" s="1"/>
  <c r="Q20" i="147"/>
  <c r="R20" i="147"/>
  <c r="S20" i="147"/>
  <c r="T20" i="147"/>
  <c r="U20" i="147"/>
  <c r="V20" i="147"/>
  <c r="W20" i="147"/>
  <c r="X20" i="147"/>
  <c r="Y20" i="147"/>
  <c r="Q21" i="147"/>
  <c r="R21" i="147"/>
  <c r="S21" i="147"/>
  <c r="T21" i="147"/>
  <c r="U21" i="147"/>
  <c r="V21" i="147"/>
  <c r="W21" i="147"/>
  <c r="X21" i="147"/>
  <c r="Y21" i="147"/>
  <c r="Q22" i="147"/>
  <c r="R22" i="147"/>
  <c r="S22" i="147"/>
  <c r="T22" i="147"/>
  <c r="U22" i="147"/>
  <c r="V22" i="147"/>
  <c r="W22" i="147"/>
  <c r="X22" i="147"/>
  <c r="Y22" i="147"/>
  <c r="Q23" i="147"/>
  <c r="R23" i="147"/>
  <c r="S23" i="147"/>
  <c r="T23" i="147"/>
  <c r="U23" i="147"/>
  <c r="V23" i="147"/>
  <c r="W23" i="147"/>
  <c r="X23" i="147"/>
  <c r="Y23" i="147"/>
  <c r="Q24" i="147"/>
  <c r="R24" i="147"/>
  <c r="S24" i="147"/>
  <c r="T24" i="147"/>
  <c r="U24" i="147"/>
  <c r="V24" i="147"/>
  <c r="W24" i="147"/>
  <c r="X24" i="147"/>
  <c r="Y24" i="147"/>
  <c r="Q25" i="147"/>
  <c r="R25" i="147"/>
  <c r="S25" i="147"/>
  <c r="T25" i="147"/>
  <c r="U25" i="147"/>
  <c r="V25" i="147"/>
  <c r="W25" i="147"/>
  <c r="X25" i="147"/>
  <c r="Y25" i="147"/>
  <c r="Q26" i="147"/>
  <c r="R26" i="147"/>
  <c r="S26" i="147"/>
  <c r="T26" i="147"/>
  <c r="U26" i="147"/>
  <c r="V26" i="147"/>
  <c r="W26" i="147"/>
  <c r="X26" i="147"/>
  <c r="Y26" i="147"/>
  <c r="Q27" i="147"/>
  <c r="R27" i="147"/>
  <c r="S27" i="147"/>
  <c r="T27" i="147"/>
  <c r="U27" i="147"/>
  <c r="V27" i="147"/>
  <c r="W27" i="147"/>
  <c r="X27" i="147"/>
  <c r="Y27" i="147"/>
  <c r="Q28" i="147"/>
  <c r="R28" i="147"/>
  <c r="S28" i="147"/>
  <c r="T28" i="147"/>
  <c r="U28" i="147"/>
  <c r="V28" i="147"/>
  <c r="W28" i="147"/>
  <c r="X28" i="147"/>
  <c r="Y28" i="147"/>
  <c r="Y19" i="147"/>
  <c r="X19" i="147"/>
  <c r="W19" i="147"/>
  <c r="V19" i="147"/>
  <c r="U19" i="147"/>
  <c r="T19" i="147"/>
  <c r="S19" i="147"/>
  <c r="R19" i="147"/>
  <c r="Q19" i="147"/>
  <c r="Q18" i="147"/>
  <c r="R18" i="147"/>
  <c r="S18" i="147"/>
  <c r="T18" i="147"/>
  <c r="U18" i="147"/>
  <c r="V18" i="147"/>
  <c r="W18" i="147"/>
  <c r="X18" i="147"/>
  <c r="Y18" i="147"/>
  <c r="Q15" i="147"/>
  <c r="R15" i="147"/>
  <c r="S15" i="147"/>
  <c r="T15" i="147"/>
  <c r="U15" i="147"/>
  <c r="V15" i="147"/>
  <c r="W15" i="147"/>
  <c r="X15" i="147"/>
  <c r="Y15" i="147"/>
  <c r="Q16" i="147"/>
  <c r="R16" i="147"/>
  <c r="S16" i="147"/>
  <c r="T16" i="147"/>
  <c r="U16" i="147"/>
  <c r="V16" i="147"/>
  <c r="W16" i="147"/>
  <c r="X16" i="147"/>
  <c r="Y16" i="147"/>
  <c r="Q17" i="147"/>
  <c r="R17" i="147"/>
  <c r="S17" i="147"/>
  <c r="T17" i="147"/>
  <c r="U17" i="147"/>
  <c r="V17" i="147"/>
  <c r="W17" i="147"/>
  <c r="X17" i="147"/>
  <c r="Y17" i="147"/>
  <c r="N18" i="147"/>
  <c r="N17" i="147"/>
  <c r="N16" i="147"/>
  <c r="N15" i="147"/>
  <c r="Q7" i="147"/>
  <c r="R7" i="147"/>
  <c r="S7" i="147"/>
  <c r="T7" i="147"/>
  <c r="U7" i="147"/>
  <c r="V7" i="147"/>
  <c r="W7" i="147"/>
  <c r="X7" i="147"/>
  <c r="Y7" i="147"/>
  <c r="Q8" i="147"/>
  <c r="R8" i="147"/>
  <c r="S8" i="147"/>
  <c r="T8" i="147"/>
  <c r="U8" i="147"/>
  <c r="V8" i="147"/>
  <c r="W8" i="147"/>
  <c r="Q9" i="147"/>
  <c r="R9" i="147"/>
  <c r="S9" i="147"/>
  <c r="T9" i="147"/>
  <c r="U9" i="147"/>
  <c r="V9" i="147"/>
  <c r="W9" i="147"/>
  <c r="X9" i="147"/>
  <c r="Y9" i="147"/>
  <c r="Q10" i="147"/>
  <c r="R10" i="147"/>
  <c r="S10" i="147"/>
  <c r="T10" i="147"/>
  <c r="U10" i="147"/>
  <c r="V10" i="147"/>
  <c r="W10" i="147"/>
  <c r="X10" i="147"/>
  <c r="Y10" i="147"/>
  <c r="Q11" i="147"/>
  <c r="R11" i="147"/>
  <c r="S11" i="147"/>
  <c r="T11" i="147"/>
  <c r="U11" i="147"/>
  <c r="V11" i="147"/>
  <c r="W11" i="147"/>
  <c r="X11" i="147"/>
  <c r="Y11" i="147"/>
  <c r="Y6" i="147"/>
  <c r="X6" i="147"/>
  <c r="W6" i="147"/>
  <c r="N11" i="147"/>
  <c r="N10" i="147"/>
  <c r="N9" i="147"/>
  <c r="N8" i="147"/>
  <c r="X8" i="147" s="1"/>
  <c r="N7" i="147"/>
  <c r="N6" i="147"/>
  <c r="V6" i="147" s="1"/>
  <c r="N14" i="147"/>
  <c r="Y14" i="147" s="1"/>
  <c r="N13" i="147"/>
  <c r="V13" i="147" s="1"/>
  <c r="Y12" i="147"/>
  <c r="X12" i="147"/>
  <c r="W12" i="147"/>
  <c r="N12" i="147"/>
  <c r="V12" i="147" s="1"/>
  <c r="D6" i="118"/>
  <c r="F6" i="118"/>
  <c r="G6" i="118"/>
  <c r="H6" i="118"/>
  <c r="I6" i="118"/>
  <c r="J6" i="118"/>
  <c r="K6" i="118"/>
  <c r="C6" i="118"/>
  <c r="R17" i="146"/>
  <c r="U17" i="146"/>
  <c r="V17" i="146"/>
  <c r="W17" i="146"/>
  <c r="X17" i="146"/>
  <c r="Y17" i="146"/>
  <c r="M17" i="146" s="1"/>
  <c r="Q17" i="146"/>
  <c r="E17" i="146" s="1"/>
  <c r="F17" i="146"/>
  <c r="I17" i="146"/>
  <c r="J17" i="146"/>
  <c r="K17" i="146"/>
  <c r="L17" i="146"/>
  <c r="Q7" i="146"/>
  <c r="R7" i="146"/>
  <c r="S7" i="146"/>
  <c r="T7" i="146"/>
  <c r="T17" i="146" s="1"/>
  <c r="H17" i="146" s="1"/>
  <c r="U7" i="146"/>
  <c r="V7" i="146"/>
  <c r="W7" i="146"/>
  <c r="X7" i="146"/>
  <c r="Y7" i="146"/>
  <c r="Q8" i="146"/>
  <c r="R8" i="146"/>
  <c r="S8" i="146"/>
  <c r="T8" i="146"/>
  <c r="U8" i="146"/>
  <c r="V8" i="146"/>
  <c r="W8" i="146"/>
  <c r="X8" i="146"/>
  <c r="Y8" i="146"/>
  <c r="Q9" i="146"/>
  <c r="R9" i="146"/>
  <c r="S9" i="146"/>
  <c r="T9" i="146"/>
  <c r="U9" i="146"/>
  <c r="V9" i="146"/>
  <c r="W9" i="146"/>
  <c r="X9" i="146"/>
  <c r="Y9" i="146"/>
  <c r="Q10" i="146"/>
  <c r="R10" i="146"/>
  <c r="S10" i="146"/>
  <c r="T10" i="146"/>
  <c r="U10" i="146"/>
  <c r="V10" i="146"/>
  <c r="W10" i="146"/>
  <c r="X10" i="146"/>
  <c r="Y10" i="146"/>
  <c r="Q11" i="146"/>
  <c r="R11" i="146"/>
  <c r="S11" i="146"/>
  <c r="T11" i="146"/>
  <c r="U11" i="146"/>
  <c r="V11" i="146"/>
  <c r="W11" i="146"/>
  <c r="X11" i="146"/>
  <c r="Y11" i="146"/>
  <c r="Q12" i="146"/>
  <c r="R12" i="146"/>
  <c r="S12" i="146"/>
  <c r="T12" i="146"/>
  <c r="U12" i="146"/>
  <c r="V12" i="146"/>
  <c r="W12" i="146"/>
  <c r="X12" i="146"/>
  <c r="Y12" i="146"/>
  <c r="Q13" i="146"/>
  <c r="R13" i="146"/>
  <c r="S13" i="146"/>
  <c r="T13" i="146"/>
  <c r="U13" i="146"/>
  <c r="V13" i="146"/>
  <c r="W13" i="146"/>
  <c r="X13" i="146"/>
  <c r="Y13" i="146"/>
  <c r="Q14" i="146"/>
  <c r="R14" i="146"/>
  <c r="S14" i="146"/>
  <c r="T14" i="146"/>
  <c r="U14" i="146"/>
  <c r="V14" i="146"/>
  <c r="W14" i="146"/>
  <c r="X14" i="146"/>
  <c r="Y14" i="146"/>
  <c r="Q15" i="146"/>
  <c r="R15" i="146"/>
  <c r="S15" i="146"/>
  <c r="T15" i="146"/>
  <c r="U15" i="146"/>
  <c r="V15" i="146"/>
  <c r="W15" i="146"/>
  <c r="X15" i="146"/>
  <c r="Y15" i="146"/>
  <c r="Q16" i="146"/>
  <c r="R16" i="146"/>
  <c r="S16" i="146"/>
  <c r="T16" i="146"/>
  <c r="U16" i="146"/>
  <c r="V16" i="146"/>
  <c r="W16" i="146"/>
  <c r="X16" i="146"/>
  <c r="Y16" i="146"/>
  <c r="Y6" i="146"/>
  <c r="X6" i="146"/>
  <c r="W6" i="146"/>
  <c r="V6" i="146"/>
  <c r="U6" i="146"/>
  <c r="T6" i="146"/>
  <c r="S6" i="146"/>
  <c r="R6" i="146"/>
  <c r="Q6" i="146"/>
  <c r="Q21" i="145"/>
  <c r="R21" i="145"/>
  <c r="S21" i="145"/>
  <c r="T21" i="145"/>
  <c r="U21" i="145"/>
  <c r="V21" i="145"/>
  <c r="W21" i="145"/>
  <c r="X21" i="145"/>
  <c r="Y21" i="145"/>
  <c r="Q22" i="145"/>
  <c r="R22" i="145"/>
  <c r="S22" i="145"/>
  <c r="T22" i="145"/>
  <c r="U22" i="145"/>
  <c r="V22" i="145"/>
  <c r="W22" i="145"/>
  <c r="X22" i="145"/>
  <c r="Y22" i="145"/>
  <c r="Q23" i="145"/>
  <c r="R23" i="145"/>
  <c r="S23" i="145"/>
  <c r="T23" i="145"/>
  <c r="U23" i="145"/>
  <c r="V23" i="145"/>
  <c r="W23" i="145"/>
  <c r="X23" i="145"/>
  <c r="Y23" i="145"/>
  <c r="Q24" i="145"/>
  <c r="R24" i="145"/>
  <c r="S24" i="145"/>
  <c r="T24" i="145"/>
  <c r="U24" i="145"/>
  <c r="V24" i="145"/>
  <c r="W24" i="145"/>
  <c r="X24" i="145"/>
  <c r="Y24" i="145"/>
  <c r="Q25" i="145"/>
  <c r="R25" i="145"/>
  <c r="S25" i="145"/>
  <c r="T25" i="145"/>
  <c r="U25" i="145"/>
  <c r="V25" i="145"/>
  <c r="W25" i="145"/>
  <c r="X25" i="145"/>
  <c r="Y25" i="145"/>
  <c r="Q26" i="145"/>
  <c r="R26" i="145"/>
  <c r="S26" i="145"/>
  <c r="T26" i="145"/>
  <c r="U26" i="145"/>
  <c r="V26" i="145"/>
  <c r="W26" i="145"/>
  <c r="X26" i="145"/>
  <c r="Y26" i="145"/>
  <c r="Q27" i="145"/>
  <c r="R27" i="145"/>
  <c r="S27" i="145"/>
  <c r="T27" i="145"/>
  <c r="U27" i="145"/>
  <c r="V27" i="145"/>
  <c r="W27" i="145"/>
  <c r="X27" i="145"/>
  <c r="Y27" i="145"/>
  <c r="Q28" i="145"/>
  <c r="R28" i="145"/>
  <c r="S28" i="145"/>
  <c r="T28" i="145"/>
  <c r="U28" i="145"/>
  <c r="V28" i="145"/>
  <c r="W28" i="145"/>
  <c r="X28" i="145"/>
  <c r="Y28" i="145"/>
  <c r="Q29" i="145"/>
  <c r="R29" i="145"/>
  <c r="S29" i="145"/>
  <c r="T29" i="145"/>
  <c r="U29" i="145"/>
  <c r="V29" i="145"/>
  <c r="W29" i="145"/>
  <c r="X29" i="145"/>
  <c r="Y29" i="145"/>
  <c r="Q30" i="145"/>
  <c r="R30" i="145"/>
  <c r="S30" i="145"/>
  <c r="T30" i="145"/>
  <c r="U30" i="145"/>
  <c r="V30" i="145"/>
  <c r="W30" i="145"/>
  <c r="X30" i="145"/>
  <c r="Y30" i="145"/>
  <c r="Q31" i="145"/>
  <c r="R31" i="145"/>
  <c r="S31" i="145"/>
  <c r="T31" i="145"/>
  <c r="U31" i="145"/>
  <c r="V31" i="145"/>
  <c r="W31" i="145"/>
  <c r="X31" i="145"/>
  <c r="Y31" i="145"/>
  <c r="Y20" i="145"/>
  <c r="X20" i="145"/>
  <c r="W20" i="145"/>
  <c r="V20" i="145"/>
  <c r="U20" i="145"/>
  <c r="T20" i="145"/>
  <c r="S20" i="145"/>
  <c r="R20" i="145"/>
  <c r="Q20" i="145"/>
  <c r="Y19" i="145"/>
  <c r="X19" i="145"/>
  <c r="W19" i="145"/>
  <c r="V19" i="145"/>
  <c r="U19" i="145"/>
  <c r="T19" i="145"/>
  <c r="S19" i="145"/>
  <c r="R19" i="145"/>
  <c r="Q19" i="145"/>
  <c r="Y18" i="145"/>
  <c r="X18" i="145"/>
  <c r="W18" i="145"/>
  <c r="V18" i="145"/>
  <c r="U18" i="145"/>
  <c r="T18" i="145"/>
  <c r="S18" i="145"/>
  <c r="R18" i="145"/>
  <c r="Q18" i="145"/>
  <c r="Y17" i="145"/>
  <c r="X17" i="145"/>
  <c r="W17" i="145"/>
  <c r="V17" i="145"/>
  <c r="U17" i="145"/>
  <c r="T17" i="145"/>
  <c r="S17" i="145"/>
  <c r="R17" i="145"/>
  <c r="Q17" i="145"/>
  <c r="N16" i="145"/>
  <c r="W16" i="145" s="1"/>
  <c r="N15" i="145"/>
  <c r="T15" i="145" s="1"/>
  <c r="N7" i="145"/>
  <c r="U7" i="145" s="1"/>
  <c r="Y6" i="145"/>
  <c r="X6" i="145"/>
  <c r="W6" i="145"/>
  <c r="V6" i="145"/>
  <c r="U6" i="145"/>
  <c r="T6" i="145"/>
  <c r="S6" i="145"/>
  <c r="R6" i="145"/>
  <c r="Q6" i="145"/>
  <c r="N6" i="138"/>
  <c r="R83" i="143"/>
  <c r="S83" i="143"/>
  <c r="G83" i="143" s="1"/>
  <c r="E13" i="118" s="1"/>
  <c r="T83" i="143"/>
  <c r="U83" i="143"/>
  <c r="V83" i="143"/>
  <c r="W83" i="143"/>
  <c r="X83" i="143"/>
  <c r="Y83" i="143"/>
  <c r="Q83" i="143"/>
  <c r="Y77" i="144"/>
  <c r="X77" i="144"/>
  <c r="W77" i="144"/>
  <c r="V77" i="144"/>
  <c r="U77" i="144"/>
  <c r="T77" i="144"/>
  <c r="S77" i="144"/>
  <c r="R77" i="144"/>
  <c r="Q77" i="144"/>
  <c r="Y76" i="144"/>
  <c r="X76" i="144"/>
  <c r="W76" i="144"/>
  <c r="V76" i="144"/>
  <c r="U76" i="144"/>
  <c r="T76" i="144"/>
  <c r="S76" i="144"/>
  <c r="R76" i="144"/>
  <c r="Q76" i="144"/>
  <c r="Y75" i="144"/>
  <c r="X75" i="144"/>
  <c r="W75" i="144"/>
  <c r="V75" i="144"/>
  <c r="U75" i="144"/>
  <c r="T75" i="144"/>
  <c r="S75" i="144"/>
  <c r="R75" i="144"/>
  <c r="Q75" i="144"/>
  <c r="Y74" i="144"/>
  <c r="X74" i="144"/>
  <c r="W74" i="144"/>
  <c r="V74" i="144"/>
  <c r="U74" i="144"/>
  <c r="T74" i="144"/>
  <c r="S74" i="144"/>
  <c r="R74" i="144"/>
  <c r="Q74" i="144"/>
  <c r="Y73" i="144"/>
  <c r="X73" i="144"/>
  <c r="W73" i="144"/>
  <c r="V73" i="144"/>
  <c r="U73" i="144"/>
  <c r="T73" i="144"/>
  <c r="S73" i="144"/>
  <c r="R73" i="144"/>
  <c r="Q73" i="144"/>
  <c r="Y72" i="144"/>
  <c r="X72" i="144"/>
  <c r="W72" i="144"/>
  <c r="V72" i="144"/>
  <c r="U72" i="144"/>
  <c r="T72" i="144"/>
  <c r="S72" i="144"/>
  <c r="R72" i="144"/>
  <c r="Q72" i="144"/>
  <c r="Y71" i="144"/>
  <c r="X71" i="144"/>
  <c r="W71" i="144"/>
  <c r="V71" i="144"/>
  <c r="U71" i="144"/>
  <c r="T71" i="144"/>
  <c r="S71" i="144"/>
  <c r="R71" i="144"/>
  <c r="Q71" i="144"/>
  <c r="Y70" i="144"/>
  <c r="X70" i="144"/>
  <c r="W70" i="144"/>
  <c r="V70" i="144"/>
  <c r="U70" i="144"/>
  <c r="T70" i="144"/>
  <c r="S70" i="144"/>
  <c r="R70" i="144"/>
  <c r="Q70" i="144"/>
  <c r="Y69" i="144"/>
  <c r="X69" i="144"/>
  <c r="W69" i="144"/>
  <c r="V69" i="144"/>
  <c r="U69" i="144"/>
  <c r="T69" i="144"/>
  <c r="S69" i="144"/>
  <c r="R69" i="144"/>
  <c r="Q69" i="144"/>
  <c r="Y68" i="144"/>
  <c r="X68" i="144"/>
  <c r="W68" i="144"/>
  <c r="V68" i="144"/>
  <c r="U68" i="144"/>
  <c r="T68" i="144"/>
  <c r="S68" i="144"/>
  <c r="R68" i="144"/>
  <c r="Q68" i="144"/>
  <c r="Y67" i="144"/>
  <c r="X67" i="144"/>
  <c r="W67" i="144"/>
  <c r="V67" i="144"/>
  <c r="U67" i="144"/>
  <c r="T67" i="144"/>
  <c r="S67" i="144"/>
  <c r="R67" i="144"/>
  <c r="Q67" i="144"/>
  <c r="Y66" i="144"/>
  <c r="X66" i="144"/>
  <c r="W66" i="144"/>
  <c r="V66" i="144"/>
  <c r="U66" i="144"/>
  <c r="T66" i="144"/>
  <c r="S66" i="144"/>
  <c r="R66" i="144"/>
  <c r="Q66" i="144"/>
  <c r="Y65" i="144"/>
  <c r="X65" i="144"/>
  <c r="W65" i="144"/>
  <c r="V65" i="144"/>
  <c r="U65" i="144"/>
  <c r="T65" i="144"/>
  <c r="S65" i="144"/>
  <c r="R65" i="144"/>
  <c r="Q65" i="144"/>
  <c r="Y64" i="144"/>
  <c r="X64" i="144"/>
  <c r="W64" i="144"/>
  <c r="V64" i="144"/>
  <c r="U64" i="144"/>
  <c r="T64" i="144"/>
  <c r="S64" i="144"/>
  <c r="R64" i="144"/>
  <c r="Q64" i="144"/>
  <c r="Y63" i="144"/>
  <c r="X63" i="144"/>
  <c r="W63" i="144"/>
  <c r="V63" i="144"/>
  <c r="U63" i="144"/>
  <c r="T63" i="144"/>
  <c r="S63" i="144"/>
  <c r="R63" i="144"/>
  <c r="Q63" i="144"/>
  <c r="Y62" i="144"/>
  <c r="X62" i="144"/>
  <c r="W62" i="144"/>
  <c r="V62" i="144"/>
  <c r="U62" i="144"/>
  <c r="T62" i="144"/>
  <c r="S62" i="144"/>
  <c r="R62" i="144"/>
  <c r="Q62" i="144"/>
  <c r="Y61" i="144"/>
  <c r="X61" i="144"/>
  <c r="W61" i="144"/>
  <c r="V61" i="144"/>
  <c r="U61" i="144"/>
  <c r="T61" i="144"/>
  <c r="S61" i="144"/>
  <c r="R61" i="144"/>
  <c r="Q61" i="144"/>
  <c r="Y60" i="144"/>
  <c r="X60" i="144"/>
  <c r="W60" i="144"/>
  <c r="V60" i="144"/>
  <c r="U60" i="144"/>
  <c r="T60" i="144"/>
  <c r="S60" i="144"/>
  <c r="R60" i="144"/>
  <c r="Q60" i="144"/>
  <c r="Y59" i="144"/>
  <c r="X59" i="144"/>
  <c r="W59" i="144"/>
  <c r="V59" i="144"/>
  <c r="U59" i="144"/>
  <c r="T59" i="144"/>
  <c r="S59" i="144"/>
  <c r="R59" i="144"/>
  <c r="Q59" i="144"/>
  <c r="Y58" i="144"/>
  <c r="X58" i="144"/>
  <c r="W58" i="144"/>
  <c r="V58" i="144"/>
  <c r="U58" i="144"/>
  <c r="T58" i="144"/>
  <c r="S58" i="144"/>
  <c r="R58" i="144"/>
  <c r="Q58" i="144"/>
  <c r="Y57" i="144"/>
  <c r="X57" i="144"/>
  <c r="W57" i="144"/>
  <c r="V57" i="144"/>
  <c r="U57" i="144"/>
  <c r="T57" i="144"/>
  <c r="S57" i="144"/>
  <c r="R57" i="144"/>
  <c r="Q57" i="144"/>
  <c r="Y56" i="144"/>
  <c r="X56" i="144"/>
  <c r="W56" i="144"/>
  <c r="V56" i="144"/>
  <c r="U56" i="144"/>
  <c r="T56" i="144"/>
  <c r="S56" i="144"/>
  <c r="R56" i="144"/>
  <c r="Q56" i="144"/>
  <c r="Y55" i="144"/>
  <c r="X55" i="144"/>
  <c r="W55" i="144"/>
  <c r="V55" i="144"/>
  <c r="U55" i="144"/>
  <c r="T55" i="144"/>
  <c r="S55" i="144"/>
  <c r="R55" i="144"/>
  <c r="Q55" i="144"/>
  <c r="Y54" i="144"/>
  <c r="X54" i="144"/>
  <c r="W54" i="144"/>
  <c r="V54" i="144"/>
  <c r="U54" i="144"/>
  <c r="T54" i="144"/>
  <c r="S54" i="144"/>
  <c r="R54" i="144"/>
  <c r="Q54" i="144"/>
  <c r="Y53" i="144"/>
  <c r="X53" i="144"/>
  <c r="W53" i="144"/>
  <c r="V53" i="144"/>
  <c r="U53" i="144"/>
  <c r="T53" i="144"/>
  <c r="S53" i="144"/>
  <c r="R53" i="144"/>
  <c r="Q53" i="144"/>
  <c r="Y52" i="144"/>
  <c r="X52" i="144"/>
  <c r="W52" i="144"/>
  <c r="V52" i="144"/>
  <c r="U52" i="144"/>
  <c r="T52" i="144"/>
  <c r="S52" i="144"/>
  <c r="R52" i="144"/>
  <c r="Q52" i="144"/>
  <c r="Y51" i="144"/>
  <c r="X51" i="144"/>
  <c r="W51" i="144"/>
  <c r="V51" i="144"/>
  <c r="U51" i="144"/>
  <c r="T51" i="144"/>
  <c r="S51" i="144"/>
  <c r="R51" i="144"/>
  <c r="Q51" i="144"/>
  <c r="Y50" i="144"/>
  <c r="X50" i="144"/>
  <c r="W50" i="144"/>
  <c r="V50" i="144"/>
  <c r="U50" i="144"/>
  <c r="T50" i="144"/>
  <c r="S50" i="144"/>
  <c r="R50" i="144"/>
  <c r="Q50" i="144"/>
  <c r="Y49" i="144"/>
  <c r="X49" i="144"/>
  <c r="W49" i="144"/>
  <c r="V49" i="144"/>
  <c r="U49" i="144"/>
  <c r="T49" i="144"/>
  <c r="S49" i="144"/>
  <c r="R49" i="144"/>
  <c r="Q49" i="144"/>
  <c r="Y48" i="144"/>
  <c r="X48" i="144"/>
  <c r="W48" i="144"/>
  <c r="V48" i="144"/>
  <c r="U48" i="144"/>
  <c r="T48" i="144"/>
  <c r="S48" i="144"/>
  <c r="R48" i="144"/>
  <c r="Q48" i="144"/>
  <c r="Y47" i="144"/>
  <c r="X47" i="144"/>
  <c r="W47" i="144"/>
  <c r="V47" i="144"/>
  <c r="U47" i="144"/>
  <c r="T47" i="144"/>
  <c r="S47" i="144"/>
  <c r="R47" i="144"/>
  <c r="Q47" i="144"/>
  <c r="Y46" i="144"/>
  <c r="X46" i="144"/>
  <c r="W46" i="144"/>
  <c r="V46" i="144"/>
  <c r="U46" i="144"/>
  <c r="T46" i="144"/>
  <c r="S46" i="144"/>
  <c r="R46" i="144"/>
  <c r="Q46" i="144"/>
  <c r="Y45" i="144"/>
  <c r="X45" i="144"/>
  <c r="W45" i="144"/>
  <c r="V45" i="144"/>
  <c r="U45" i="144"/>
  <c r="T45" i="144"/>
  <c r="S45" i="144"/>
  <c r="R45" i="144"/>
  <c r="Q45" i="144"/>
  <c r="Y44" i="144"/>
  <c r="X44" i="144"/>
  <c r="W44" i="144"/>
  <c r="V44" i="144"/>
  <c r="U44" i="144"/>
  <c r="T44" i="144"/>
  <c r="S44" i="144"/>
  <c r="R44" i="144"/>
  <c r="Q44" i="144"/>
  <c r="Y43" i="144"/>
  <c r="X43" i="144"/>
  <c r="W43" i="144"/>
  <c r="V43" i="144"/>
  <c r="U43" i="144"/>
  <c r="T43" i="144"/>
  <c r="S43" i="144"/>
  <c r="R43" i="144"/>
  <c r="Q43" i="144"/>
  <c r="Y42" i="144"/>
  <c r="X42" i="144"/>
  <c r="W42" i="144"/>
  <c r="V42" i="144"/>
  <c r="U42" i="144"/>
  <c r="T42" i="144"/>
  <c r="S42" i="144"/>
  <c r="R42" i="144"/>
  <c r="Q42" i="144"/>
  <c r="Y41" i="144"/>
  <c r="X41" i="144"/>
  <c r="W41" i="144"/>
  <c r="V41" i="144"/>
  <c r="U41" i="144"/>
  <c r="T41" i="144"/>
  <c r="S41" i="144"/>
  <c r="R41" i="144"/>
  <c r="Q41" i="144"/>
  <c r="Y40" i="144"/>
  <c r="X40" i="144"/>
  <c r="W40" i="144"/>
  <c r="V40" i="144"/>
  <c r="U40" i="144"/>
  <c r="T40" i="144"/>
  <c r="S40" i="144"/>
  <c r="R40" i="144"/>
  <c r="Q40" i="144"/>
  <c r="Y39" i="144"/>
  <c r="X39" i="144"/>
  <c r="W39" i="144"/>
  <c r="V39" i="144"/>
  <c r="U39" i="144"/>
  <c r="T39" i="144"/>
  <c r="S39" i="144"/>
  <c r="R39" i="144"/>
  <c r="Q39" i="144"/>
  <c r="Y38" i="144"/>
  <c r="X38" i="144"/>
  <c r="W38" i="144"/>
  <c r="V38" i="144"/>
  <c r="U38" i="144"/>
  <c r="T38" i="144"/>
  <c r="S38" i="144"/>
  <c r="R38" i="144"/>
  <c r="Q38" i="144"/>
  <c r="Y37" i="144"/>
  <c r="X37" i="144"/>
  <c r="W37" i="144"/>
  <c r="V37" i="144"/>
  <c r="U37" i="144"/>
  <c r="T37" i="144"/>
  <c r="S37" i="144"/>
  <c r="R37" i="144"/>
  <c r="Q37" i="144"/>
  <c r="Y36" i="144"/>
  <c r="X36" i="144"/>
  <c r="W36" i="144"/>
  <c r="V36" i="144"/>
  <c r="U36" i="144"/>
  <c r="T36" i="144"/>
  <c r="S36" i="144"/>
  <c r="R36" i="144"/>
  <c r="Q36" i="144"/>
  <c r="Y34" i="144"/>
  <c r="X34" i="144"/>
  <c r="W34" i="144"/>
  <c r="V34" i="144"/>
  <c r="U34" i="144"/>
  <c r="T34" i="144"/>
  <c r="S34" i="144"/>
  <c r="R34" i="144"/>
  <c r="Q34" i="144"/>
  <c r="Y33" i="144"/>
  <c r="X33" i="144"/>
  <c r="W33" i="144"/>
  <c r="V33" i="144"/>
  <c r="U33" i="144"/>
  <c r="T33" i="144"/>
  <c r="S33" i="144"/>
  <c r="R33" i="144"/>
  <c r="Q33" i="144"/>
  <c r="Y32" i="144"/>
  <c r="X32" i="144"/>
  <c r="W32" i="144"/>
  <c r="V32" i="144"/>
  <c r="U32" i="144"/>
  <c r="T32" i="144"/>
  <c r="S32" i="144"/>
  <c r="R32" i="144"/>
  <c r="Q32" i="144"/>
  <c r="Y31" i="144"/>
  <c r="X31" i="144"/>
  <c r="W31" i="144"/>
  <c r="V31" i="144"/>
  <c r="U31" i="144"/>
  <c r="T31" i="144"/>
  <c r="S31" i="144"/>
  <c r="R31" i="144"/>
  <c r="Q31" i="144"/>
  <c r="Y30" i="144"/>
  <c r="X30" i="144"/>
  <c r="W30" i="144"/>
  <c r="V30" i="144"/>
  <c r="U30" i="144"/>
  <c r="T30" i="144"/>
  <c r="S30" i="144"/>
  <c r="R30" i="144"/>
  <c r="Q30" i="144"/>
  <c r="Y29" i="144"/>
  <c r="X29" i="144"/>
  <c r="W29" i="144"/>
  <c r="V29" i="144"/>
  <c r="U29" i="144"/>
  <c r="T29" i="144"/>
  <c r="S29" i="144"/>
  <c r="R29" i="144"/>
  <c r="Q29" i="144"/>
  <c r="Y28" i="144"/>
  <c r="X28" i="144"/>
  <c r="W28" i="144"/>
  <c r="V28" i="144"/>
  <c r="U28" i="144"/>
  <c r="T28" i="144"/>
  <c r="S28" i="144"/>
  <c r="R28" i="144"/>
  <c r="Q28" i="144"/>
  <c r="Y27" i="144"/>
  <c r="X27" i="144"/>
  <c r="W27" i="144"/>
  <c r="V27" i="144"/>
  <c r="U27" i="144"/>
  <c r="T27" i="144"/>
  <c r="S27" i="144"/>
  <c r="R27" i="144"/>
  <c r="Q27" i="144"/>
  <c r="Y26" i="144"/>
  <c r="X26" i="144"/>
  <c r="W26" i="144"/>
  <c r="V26" i="144"/>
  <c r="U26" i="144"/>
  <c r="T26" i="144"/>
  <c r="S26" i="144"/>
  <c r="R26" i="144"/>
  <c r="Q26" i="144"/>
  <c r="Y25" i="144"/>
  <c r="X25" i="144"/>
  <c r="W25" i="144"/>
  <c r="V25" i="144"/>
  <c r="U25" i="144"/>
  <c r="T25" i="144"/>
  <c r="S25" i="144"/>
  <c r="R25" i="144"/>
  <c r="Q25" i="144"/>
  <c r="Y24" i="144"/>
  <c r="X24" i="144"/>
  <c r="W24" i="144"/>
  <c r="V24" i="144"/>
  <c r="U24" i="144"/>
  <c r="T24" i="144"/>
  <c r="S24" i="144"/>
  <c r="R24" i="144"/>
  <c r="Q24" i="144"/>
  <c r="N24" i="144"/>
  <c r="Y23" i="144"/>
  <c r="X23" i="144"/>
  <c r="W23" i="144"/>
  <c r="V23" i="144"/>
  <c r="U23" i="144"/>
  <c r="T23" i="144"/>
  <c r="S23" i="144"/>
  <c r="R23" i="144"/>
  <c r="Q23" i="144"/>
  <c r="Y22" i="144"/>
  <c r="X22" i="144"/>
  <c r="W22" i="144"/>
  <c r="V22" i="144"/>
  <c r="U22" i="144"/>
  <c r="T22" i="144"/>
  <c r="S22" i="144"/>
  <c r="R22" i="144"/>
  <c r="Q22" i="144"/>
  <c r="Y21" i="144"/>
  <c r="X21" i="144"/>
  <c r="W21" i="144"/>
  <c r="V21" i="144"/>
  <c r="U21" i="144"/>
  <c r="T21" i="144"/>
  <c r="S21" i="144"/>
  <c r="R21" i="144"/>
  <c r="Q21" i="144"/>
  <c r="N23" i="144"/>
  <c r="N22" i="144"/>
  <c r="N21" i="144"/>
  <c r="N20" i="144"/>
  <c r="N19" i="144"/>
  <c r="N18" i="144"/>
  <c r="R18" i="144" s="1"/>
  <c r="N17" i="144"/>
  <c r="Y16" i="144"/>
  <c r="X16" i="144"/>
  <c r="W16" i="144"/>
  <c r="V16" i="144"/>
  <c r="U16" i="144"/>
  <c r="T16" i="144"/>
  <c r="S16" i="144"/>
  <c r="R16" i="144"/>
  <c r="Q16" i="144"/>
  <c r="Y15" i="144"/>
  <c r="X15" i="144"/>
  <c r="W15" i="144"/>
  <c r="V15" i="144"/>
  <c r="U15" i="144"/>
  <c r="T15" i="144"/>
  <c r="S15" i="144"/>
  <c r="R15" i="144"/>
  <c r="Q15" i="144"/>
  <c r="N16" i="144"/>
  <c r="N15" i="144"/>
  <c r="Y35" i="144"/>
  <c r="X35" i="144"/>
  <c r="W35" i="144"/>
  <c r="V35" i="144"/>
  <c r="U35" i="144"/>
  <c r="T35" i="144"/>
  <c r="S35" i="144"/>
  <c r="R35" i="144"/>
  <c r="Q35" i="144"/>
  <c r="R20" i="144"/>
  <c r="Y19" i="144"/>
  <c r="W17" i="144"/>
  <c r="N14" i="144"/>
  <c r="Y13" i="144"/>
  <c r="X13" i="144"/>
  <c r="W13" i="144"/>
  <c r="V13" i="144"/>
  <c r="U13" i="144"/>
  <c r="N13" i="144"/>
  <c r="T13" i="144" s="1"/>
  <c r="N12" i="144"/>
  <c r="X12" i="144" s="1"/>
  <c r="N11" i="144"/>
  <c r="N10" i="144"/>
  <c r="R10" i="144" s="1"/>
  <c r="G13" i="118"/>
  <c r="H13" i="118"/>
  <c r="I13" i="118"/>
  <c r="J13" i="118"/>
  <c r="K13" i="118"/>
  <c r="F83" i="143"/>
  <c r="D13" i="118" s="1"/>
  <c r="I83" i="143"/>
  <c r="J83" i="143"/>
  <c r="K83" i="143"/>
  <c r="L83" i="143"/>
  <c r="M83" i="143"/>
  <c r="Y64" i="143"/>
  <c r="X64" i="143"/>
  <c r="W64" i="143"/>
  <c r="V64" i="143"/>
  <c r="U64" i="143"/>
  <c r="T64" i="143"/>
  <c r="S64" i="143"/>
  <c r="R64" i="143"/>
  <c r="Q64" i="143"/>
  <c r="Y63" i="143"/>
  <c r="X63" i="143"/>
  <c r="W63" i="143"/>
  <c r="V63" i="143"/>
  <c r="U63" i="143"/>
  <c r="T63" i="143"/>
  <c r="S63" i="143"/>
  <c r="R63" i="143"/>
  <c r="Q63" i="143"/>
  <c r="Y62" i="143"/>
  <c r="X62" i="143"/>
  <c r="W62" i="143"/>
  <c r="V62" i="143"/>
  <c r="U62" i="143"/>
  <c r="T62" i="143"/>
  <c r="S62" i="143"/>
  <c r="R62" i="143"/>
  <c r="Q62" i="143"/>
  <c r="Y61" i="143"/>
  <c r="X61" i="143"/>
  <c r="W61" i="143"/>
  <c r="V61" i="143"/>
  <c r="U61" i="143"/>
  <c r="T61" i="143"/>
  <c r="S61" i="143"/>
  <c r="R61" i="143"/>
  <c r="Q61" i="143"/>
  <c r="Y60" i="143"/>
  <c r="X60" i="143"/>
  <c r="W60" i="143"/>
  <c r="V60" i="143"/>
  <c r="U60" i="143"/>
  <c r="T60" i="143"/>
  <c r="S60" i="143"/>
  <c r="R60" i="143"/>
  <c r="Q60" i="143"/>
  <c r="Y59" i="143"/>
  <c r="X59" i="143"/>
  <c r="W59" i="143"/>
  <c r="V59" i="143"/>
  <c r="U59" i="143"/>
  <c r="T59" i="143"/>
  <c r="S59" i="143"/>
  <c r="R59" i="143"/>
  <c r="Q59" i="143"/>
  <c r="Y58" i="143"/>
  <c r="X58" i="143"/>
  <c r="W58" i="143"/>
  <c r="V58" i="143"/>
  <c r="U58" i="143"/>
  <c r="T58" i="143"/>
  <c r="S58" i="143"/>
  <c r="R58" i="143"/>
  <c r="Q58" i="143"/>
  <c r="Y57" i="143"/>
  <c r="X57" i="143"/>
  <c r="W57" i="143"/>
  <c r="V57" i="143"/>
  <c r="U57" i="143"/>
  <c r="T57" i="143"/>
  <c r="S57" i="143"/>
  <c r="R57" i="143"/>
  <c r="Q57" i="143"/>
  <c r="Y56" i="143"/>
  <c r="X56" i="143"/>
  <c r="W56" i="143"/>
  <c r="V56" i="143"/>
  <c r="U56" i="143"/>
  <c r="T56" i="143"/>
  <c r="S56" i="143"/>
  <c r="R56" i="143"/>
  <c r="Q56" i="143"/>
  <c r="Y55" i="143"/>
  <c r="X55" i="143"/>
  <c r="W55" i="143"/>
  <c r="V55" i="143"/>
  <c r="U55" i="143"/>
  <c r="T55" i="143"/>
  <c r="S55" i="143"/>
  <c r="R55" i="143"/>
  <c r="Q55" i="143"/>
  <c r="Y54" i="143"/>
  <c r="X54" i="143"/>
  <c r="W54" i="143"/>
  <c r="V54" i="143"/>
  <c r="U54" i="143"/>
  <c r="T54" i="143"/>
  <c r="S54" i="143"/>
  <c r="R54" i="143"/>
  <c r="Q54" i="143"/>
  <c r="Y53" i="143"/>
  <c r="X53" i="143"/>
  <c r="W53" i="143"/>
  <c r="V53" i="143"/>
  <c r="U53" i="143"/>
  <c r="T53" i="143"/>
  <c r="S53" i="143"/>
  <c r="R53" i="143"/>
  <c r="Q53" i="143"/>
  <c r="Y52" i="143"/>
  <c r="X52" i="143"/>
  <c r="W52" i="143"/>
  <c r="V52" i="143"/>
  <c r="U52" i="143"/>
  <c r="T52" i="143"/>
  <c r="S52" i="143"/>
  <c r="R52" i="143"/>
  <c r="Q52" i="143"/>
  <c r="Y48" i="143"/>
  <c r="X48" i="143"/>
  <c r="W48" i="143"/>
  <c r="V48" i="143"/>
  <c r="U48" i="143"/>
  <c r="T48" i="143"/>
  <c r="S48" i="143"/>
  <c r="R48" i="143"/>
  <c r="Q48" i="143"/>
  <c r="Y47" i="143"/>
  <c r="X47" i="143"/>
  <c r="W47" i="143"/>
  <c r="V47" i="143"/>
  <c r="U47" i="143"/>
  <c r="T47" i="143"/>
  <c r="S47" i="143"/>
  <c r="R47" i="143"/>
  <c r="Q47" i="143"/>
  <c r="Y46" i="143"/>
  <c r="X46" i="143"/>
  <c r="W46" i="143"/>
  <c r="V46" i="143"/>
  <c r="U46" i="143"/>
  <c r="T46" i="143"/>
  <c r="S46" i="143"/>
  <c r="R46" i="143"/>
  <c r="Q46" i="143"/>
  <c r="Y45" i="143"/>
  <c r="X45" i="143"/>
  <c r="W45" i="143"/>
  <c r="V45" i="143"/>
  <c r="U45" i="143"/>
  <c r="T45" i="143"/>
  <c r="S45" i="143"/>
  <c r="R45" i="143"/>
  <c r="Q45" i="143"/>
  <c r="Y44" i="143"/>
  <c r="X44" i="143"/>
  <c r="W44" i="143"/>
  <c r="V44" i="143"/>
  <c r="U44" i="143"/>
  <c r="T44" i="143"/>
  <c r="S44" i="143"/>
  <c r="R44" i="143"/>
  <c r="Q44" i="143"/>
  <c r="N43" i="143"/>
  <c r="W43" i="143" s="1"/>
  <c r="Y42" i="143"/>
  <c r="X42" i="143"/>
  <c r="W42" i="143"/>
  <c r="V42" i="143"/>
  <c r="U42" i="143"/>
  <c r="T42" i="143"/>
  <c r="S42" i="143"/>
  <c r="R42" i="143"/>
  <c r="Q42" i="143"/>
  <c r="N41" i="143"/>
  <c r="X41" i="143" s="1"/>
  <c r="Y40" i="143"/>
  <c r="X40" i="143"/>
  <c r="W40" i="143"/>
  <c r="V40" i="143"/>
  <c r="U40" i="143"/>
  <c r="T40" i="143"/>
  <c r="S40" i="143"/>
  <c r="R40" i="143"/>
  <c r="Q40" i="143"/>
  <c r="N39" i="143"/>
  <c r="Y39" i="143" s="1"/>
  <c r="N38" i="143"/>
  <c r="N37" i="143"/>
  <c r="N36" i="143"/>
  <c r="N35" i="143"/>
  <c r="N34" i="143"/>
  <c r="N33" i="143"/>
  <c r="N6" i="143"/>
  <c r="N7" i="143"/>
  <c r="T7" i="143" s="1"/>
  <c r="N8" i="143"/>
  <c r="T8" i="143" s="1"/>
  <c r="N9" i="143"/>
  <c r="W9" i="143" s="1"/>
  <c r="N10" i="143"/>
  <c r="Q10" i="143" s="1"/>
  <c r="N11" i="143"/>
  <c r="X6" i="143"/>
  <c r="N12" i="143"/>
  <c r="U12" i="143" s="1"/>
  <c r="N13" i="143"/>
  <c r="R13" i="143" s="1"/>
  <c r="N14" i="143"/>
  <c r="Y14" i="143" s="1"/>
  <c r="N15" i="143"/>
  <c r="Q15" i="143" s="1"/>
  <c r="N16" i="143"/>
  <c r="N17" i="143"/>
  <c r="N18" i="143"/>
  <c r="W18" i="143" s="1"/>
  <c r="N19" i="143"/>
  <c r="Q19" i="143" s="1"/>
  <c r="N20" i="143"/>
  <c r="Q20" i="143" s="1"/>
  <c r="N21" i="143"/>
  <c r="X21" i="143" s="1"/>
  <c r="N22" i="143"/>
  <c r="R22" i="143" s="1"/>
  <c r="N23" i="143"/>
  <c r="N24" i="143"/>
  <c r="N25" i="143"/>
  <c r="R25" i="143" s="1"/>
  <c r="N26" i="143"/>
  <c r="U26" i="143" s="1"/>
  <c r="N27" i="143"/>
  <c r="R27" i="143" s="1"/>
  <c r="N28" i="143"/>
  <c r="Y28" i="143" s="1"/>
  <c r="N29" i="143"/>
  <c r="V29" i="143" s="1"/>
  <c r="N30" i="143"/>
  <c r="V30" i="143" s="1"/>
  <c r="N31" i="143"/>
  <c r="Q31" i="143" s="1"/>
  <c r="N32" i="143"/>
  <c r="Q32" i="143"/>
  <c r="S29" i="143"/>
  <c r="T29" i="143"/>
  <c r="U29" i="143"/>
  <c r="Q26" i="143"/>
  <c r="R26" i="143"/>
  <c r="S26" i="143"/>
  <c r="R24" i="143"/>
  <c r="V23" i="143"/>
  <c r="X17" i="143"/>
  <c r="X16" i="143"/>
  <c r="Q11" i="143"/>
  <c r="Y76" i="143"/>
  <c r="X76" i="143"/>
  <c r="W76" i="143"/>
  <c r="V76" i="143"/>
  <c r="U76" i="143"/>
  <c r="T76" i="143"/>
  <c r="S76" i="143"/>
  <c r="R76" i="143"/>
  <c r="Q76" i="143"/>
  <c r="Y75" i="143"/>
  <c r="X75" i="143"/>
  <c r="W75" i="143"/>
  <c r="V75" i="143"/>
  <c r="U75" i="143"/>
  <c r="T75" i="143"/>
  <c r="S75" i="143"/>
  <c r="R75" i="143"/>
  <c r="Q75" i="143"/>
  <c r="Y74" i="143"/>
  <c r="X74" i="143"/>
  <c r="W74" i="143"/>
  <c r="V74" i="143"/>
  <c r="U74" i="143"/>
  <c r="T74" i="143"/>
  <c r="S74" i="143"/>
  <c r="R74" i="143"/>
  <c r="Q74" i="143"/>
  <c r="Y73" i="143"/>
  <c r="X73" i="143"/>
  <c r="W73" i="143"/>
  <c r="V73" i="143"/>
  <c r="U73" i="143"/>
  <c r="T73" i="143"/>
  <c r="S73" i="143"/>
  <c r="R73" i="143"/>
  <c r="Q73" i="143"/>
  <c r="Y72" i="143"/>
  <c r="X72" i="143"/>
  <c r="W72" i="143"/>
  <c r="V72" i="143"/>
  <c r="U72" i="143"/>
  <c r="T72" i="143"/>
  <c r="S72" i="143"/>
  <c r="R72" i="143"/>
  <c r="Q72" i="143"/>
  <c r="Y71" i="143"/>
  <c r="X71" i="143"/>
  <c r="W71" i="143"/>
  <c r="V71" i="143"/>
  <c r="U71" i="143"/>
  <c r="T71" i="143"/>
  <c r="S71" i="143"/>
  <c r="R71" i="143"/>
  <c r="Q71" i="143"/>
  <c r="Y70" i="143"/>
  <c r="X70" i="143"/>
  <c r="W70" i="143"/>
  <c r="V70" i="143"/>
  <c r="U70" i="143"/>
  <c r="T70" i="143"/>
  <c r="S70" i="143"/>
  <c r="R70" i="143"/>
  <c r="Q70" i="143"/>
  <c r="Y69" i="143"/>
  <c r="X69" i="143"/>
  <c r="W69" i="143"/>
  <c r="V69" i="143"/>
  <c r="U69" i="143"/>
  <c r="T69" i="143"/>
  <c r="S69" i="143"/>
  <c r="R69" i="143"/>
  <c r="Q69" i="143"/>
  <c r="Y37" i="143"/>
  <c r="X37" i="143"/>
  <c r="W37" i="143"/>
  <c r="V37" i="143"/>
  <c r="U37" i="143"/>
  <c r="T37" i="143"/>
  <c r="S37" i="143"/>
  <c r="R37" i="143"/>
  <c r="Q37" i="143"/>
  <c r="Y36" i="143"/>
  <c r="X36" i="143"/>
  <c r="W36" i="143"/>
  <c r="V36" i="143"/>
  <c r="U36" i="143"/>
  <c r="T36" i="143"/>
  <c r="S36" i="143"/>
  <c r="R36" i="143"/>
  <c r="Q36" i="143"/>
  <c r="Y35" i="143"/>
  <c r="X35" i="143"/>
  <c r="W35" i="143"/>
  <c r="V35" i="143"/>
  <c r="U35" i="143"/>
  <c r="T35" i="143"/>
  <c r="S35" i="143"/>
  <c r="R35" i="143"/>
  <c r="Q35" i="143"/>
  <c r="Y34" i="143"/>
  <c r="X34" i="143"/>
  <c r="W34" i="143"/>
  <c r="V34" i="143"/>
  <c r="U34" i="143"/>
  <c r="T34" i="143"/>
  <c r="S34" i="143"/>
  <c r="R34" i="143"/>
  <c r="Q34" i="143"/>
  <c r="Y33" i="143"/>
  <c r="X33" i="143"/>
  <c r="W33" i="143"/>
  <c r="V33" i="143"/>
  <c r="U33" i="143"/>
  <c r="T33" i="143"/>
  <c r="S33" i="143"/>
  <c r="R33" i="143"/>
  <c r="Q33" i="143"/>
  <c r="Y82" i="143"/>
  <c r="X82" i="143"/>
  <c r="W82" i="143"/>
  <c r="V82" i="143"/>
  <c r="U82" i="143"/>
  <c r="T82" i="143"/>
  <c r="S82" i="143"/>
  <c r="R82" i="143"/>
  <c r="Q82" i="143"/>
  <c r="Y81" i="143"/>
  <c r="X81" i="143"/>
  <c r="W81" i="143"/>
  <c r="V81" i="143"/>
  <c r="U81" i="143"/>
  <c r="T81" i="143"/>
  <c r="H83" i="143" s="1"/>
  <c r="F13" i="118" s="1"/>
  <c r="S81" i="143"/>
  <c r="R81" i="143"/>
  <c r="Q81" i="143"/>
  <c r="Y80" i="143"/>
  <c r="X80" i="143"/>
  <c r="W80" i="143"/>
  <c r="V80" i="143"/>
  <c r="U80" i="143"/>
  <c r="T80" i="143"/>
  <c r="S80" i="143"/>
  <c r="R80" i="143"/>
  <c r="Q80" i="143"/>
  <c r="Y79" i="143"/>
  <c r="X79" i="143"/>
  <c r="W79" i="143"/>
  <c r="V79" i="143"/>
  <c r="U79" i="143"/>
  <c r="T79" i="143"/>
  <c r="S79" i="143"/>
  <c r="R79" i="143"/>
  <c r="Q79" i="143"/>
  <c r="Y78" i="143"/>
  <c r="X78" i="143"/>
  <c r="W78" i="143"/>
  <c r="V78" i="143"/>
  <c r="U78" i="143"/>
  <c r="T78" i="143"/>
  <c r="S78" i="143"/>
  <c r="R78" i="143"/>
  <c r="Q78" i="143"/>
  <c r="Y77" i="143"/>
  <c r="X77" i="143"/>
  <c r="W77" i="143"/>
  <c r="V77" i="143"/>
  <c r="U77" i="143"/>
  <c r="T77" i="143"/>
  <c r="S77" i="143"/>
  <c r="R77" i="143"/>
  <c r="Q77" i="143"/>
  <c r="Y68" i="143"/>
  <c r="X68" i="143"/>
  <c r="W68" i="143"/>
  <c r="V68" i="143"/>
  <c r="U68" i="143"/>
  <c r="T68" i="143"/>
  <c r="S68" i="143"/>
  <c r="R68" i="143"/>
  <c r="Q68" i="143"/>
  <c r="Y67" i="143"/>
  <c r="X67" i="143"/>
  <c r="W67" i="143"/>
  <c r="V67" i="143"/>
  <c r="U67" i="143"/>
  <c r="T67" i="143"/>
  <c r="S67" i="143"/>
  <c r="R67" i="143"/>
  <c r="Q67" i="143"/>
  <c r="Y66" i="143"/>
  <c r="X66" i="143"/>
  <c r="W66" i="143"/>
  <c r="V66" i="143"/>
  <c r="U66" i="143"/>
  <c r="T66" i="143"/>
  <c r="S66" i="143"/>
  <c r="R66" i="143"/>
  <c r="Q66" i="143"/>
  <c r="Y65" i="143"/>
  <c r="X65" i="143"/>
  <c r="W65" i="143"/>
  <c r="V65" i="143"/>
  <c r="U65" i="143"/>
  <c r="T65" i="143"/>
  <c r="S65" i="143"/>
  <c r="R65" i="143"/>
  <c r="Q65" i="143"/>
  <c r="Y51" i="143"/>
  <c r="X51" i="143"/>
  <c r="W51" i="143"/>
  <c r="V51" i="143"/>
  <c r="U51" i="143"/>
  <c r="T51" i="143"/>
  <c r="S51" i="143"/>
  <c r="R51" i="143"/>
  <c r="Q51" i="143"/>
  <c r="Y50" i="143"/>
  <c r="X50" i="143"/>
  <c r="W50" i="143"/>
  <c r="V50" i="143"/>
  <c r="U50" i="143"/>
  <c r="T50" i="143"/>
  <c r="S50" i="143"/>
  <c r="R50" i="143"/>
  <c r="Q50" i="143"/>
  <c r="Y49" i="143"/>
  <c r="X49" i="143"/>
  <c r="W49" i="143"/>
  <c r="V49" i="143"/>
  <c r="U49" i="143"/>
  <c r="T49" i="143"/>
  <c r="S49" i="143"/>
  <c r="R49" i="143"/>
  <c r="Q49" i="143"/>
  <c r="R38" i="143"/>
  <c r="N6" i="142"/>
  <c r="U6" i="142"/>
  <c r="Q36" i="142"/>
  <c r="R36" i="142"/>
  <c r="S36" i="142"/>
  <c r="T36" i="142"/>
  <c r="U36" i="142"/>
  <c r="V36" i="142"/>
  <c r="W36" i="142"/>
  <c r="X36" i="142"/>
  <c r="Y36" i="142"/>
  <c r="Q37" i="142"/>
  <c r="R37" i="142"/>
  <c r="S37" i="142"/>
  <c r="T37" i="142"/>
  <c r="U37" i="142"/>
  <c r="V37" i="142"/>
  <c r="W37" i="142"/>
  <c r="X37" i="142"/>
  <c r="Y37" i="142"/>
  <c r="Q38" i="142"/>
  <c r="R38" i="142"/>
  <c r="S38" i="142"/>
  <c r="T38" i="142"/>
  <c r="U38" i="142"/>
  <c r="V38" i="142"/>
  <c r="W38" i="142"/>
  <c r="X38" i="142"/>
  <c r="Y38" i="142"/>
  <c r="Q39" i="142"/>
  <c r="R39" i="142"/>
  <c r="S39" i="142"/>
  <c r="T39" i="142"/>
  <c r="U39" i="142"/>
  <c r="V39" i="142"/>
  <c r="W39" i="142"/>
  <c r="X39" i="142"/>
  <c r="Y39" i="142"/>
  <c r="Q40" i="142"/>
  <c r="R40" i="142"/>
  <c r="S40" i="142"/>
  <c r="T40" i="142"/>
  <c r="U40" i="142"/>
  <c r="V40" i="142"/>
  <c r="W40" i="142"/>
  <c r="X40" i="142"/>
  <c r="Y40" i="142"/>
  <c r="Q41" i="142"/>
  <c r="R41" i="142"/>
  <c r="S41" i="142"/>
  <c r="T41" i="142"/>
  <c r="U41" i="142"/>
  <c r="V41" i="142"/>
  <c r="W41" i="142"/>
  <c r="X41" i="142"/>
  <c r="Y41" i="142"/>
  <c r="Q42" i="142"/>
  <c r="R42" i="142"/>
  <c r="S42" i="142"/>
  <c r="T42" i="142"/>
  <c r="U42" i="142"/>
  <c r="V42" i="142"/>
  <c r="W42" i="142"/>
  <c r="X42" i="142"/>
  <c r="Y42" i="142"/>
  <c r="Q43" i="142"/>
  <c r="R43" i="142"/>
  <c r="S43" i="142"/>
  <c r="T43" i="142"/>
  <c r="U43" i="142"/>
  <c r="V43" i="142"/>
  <c r="W43" i="142"/>
  <c r="X43" i="142"/>
  <c r="Y43" i="142"/>
  <c r="Q44" i="142"/>
  <c r="R44" i="142"/>
  <c r="S44" i="142"/>
  <c r="T44" i="142"/>
  <c r="U44" i="142"/>
  <c r="V44" i="142"/>
  <c r="W44" i="142"/>
  <c r="X44" i="142"/>
  <c r="Y44" i="142"/>
  <c r="Q45" i="142"/>
  <c r="R45" i="142"/>
  <c r="S45" i="142"/>
  <c r="T45" i="142"/>
  <c r="U45" i="142"/>
  <c r="V45" i="142"/>
  <c r="W45" i="142"/>
  <c r="X45" i="142"/>
  <c r="Y45" i="142"/>
  <c r="Q46" i="142"/>
  <c r="R46" i="142"/>
  <c r="S46" i="142"/>
  <c r="T46" i="142"/>
  <c r="U46" i="142"/>
  <c r="V46" i="142"/>
  <c r="W46" i="142"/>
  <c r="X46" i="142"/>
  <c r="Y46" i="142"/>
  <c r="Y35" i="142"/>
  <c r="X35" i="142"/>
  <c r="W35" i="142"/>
  <c r="V35" i="142"/>
  <c r="U35" i="142"/>
  <c r="T35" i="142"/>
  <c r="S35" i="142"/>
  <c r="R35" i="142"/>
  <c r="Q35" i="142"/>
  <c r="Q28" i="142"/>
  <c r="R28" i="142"/>
  <c r="S28" i="142"/>
  <c r="T28" i="142"/>
  <c r="U28" i="142"/>
  <c r="V28" i="142"/>
  <c r="W28" i="142"/>
  <c r="X28" i="142"/>
  <c r="Y28" i="142"/>
  <c r="Q29" i="142"/>
  <c r="R29" i="142"/>
  <c r="S29" i="142"/>
  <c r="T29" i="142"/>
  <c r="U29" i="142"/>
  <c r="V29" i="142"/>
  <c r="W29" i="142"/>
  <c r="X29" i="142"/>
  <c r="Y29" i="142"/>
  <c r="Q30" i="142"/>
  <c r="R30" i="142"/>
  <c r="S30" i="142"/>
  <c r="T30" i="142"/>
  <c r="U30" i="142"/>
  <c r="V30" i="142"/>
  <c r="W30" i="142"/>
  <c r="X30" i="142"/>
  <c r="Y30" i="142"/>
  <c r="Q31" i="142"/>
  <c r="R31" i="142"/>
  <c r="S31" i="142"/>
  <c r="T31" i="142"/>
  <c r="U31" i="142"/>
  <c r="V31" i="142"/>
  <c r="W31" i="142"/>
  <c r="X31" i="142"/>
  <c r="Y31" i="142"/>
  <c r="Q32" i="142"/>
  <c r="R32" i="142"/>
  <c r="S32" i="142"/>
  <c r="T32" i="142"/>
  <c r="U32" i="142"/>
  <c r="V32" i="142"/>
  <c r="W32" i="142"/>
  <c r="X32" i="142"/>
  <c r="Y32" i="142"/>
  <c r="Q33" i="142"/>
  <c r="R33" i="142"/>
  <c r="S33" i="142"/>
  <c r="T33" i="142"/>
  <c r="U33" i="142"/>
  <c r="V33" i="142"/>
  <c r="W33" i="142"/>
  <c r="X33" i="142"/>
  <c r="Y33" i="142"/>
  <c r="Q34" i="142"/>
  <c r="R34" i="142"/>
  <c r="S34" i="142"/>
  <c r="T34" i="142"/>
  <c r="U34" i="142"/>
  <c r="V34" i="142"/>
  <c r="W34" i="142"/>
  <c r="X34" i="142"/>
  <c r="Y34" i="142"/>
  <c r="Q23" i="142"/>
  <c r="R23" i="142"/>
  <c r="S23" i="142"/>
  <c r="T23" i="142"/>
  <c r="U23" i="142"/>
  <c r="V23" i="142"/>
  <c r="W23" i="142"/>
  <c r="X23" i="142"/>
  <c r="Y23" i="142"/>
  <c r="Q24" i="142"/>
  <c r="R24" i="142"/>
  <c r="S24" i="142"/>
  <c r="T24" i="142"/>
  <c r="U24" i="142"/>
  <c r="V24" i="142"/>
  <c r="W24" i="142"/>
  <c r="X24" i="142"/>
  <c r="Y24" i="142"/>
  <c r="Q25" i="142"/>
  <c r="R25" i="142"/>
  <c r="S25" i="142"/>
  <c r="T25" i="142"/>
  <c r="U25" i="142"/>
  <c r="V25" i="142"/>
  <c r="W25" i="142"/>
  <c r="X25" i="142"/>
  <c r="Y25" i="142"/>
  <c r="Q26" i="142"/>
  <c r="R26" i="142"/>
  <c r="S26" i="142"/>
  <c r="T26" i="142"/>
  <c r="U26" i="142"/>
  <c r="V26" i="142"/>
  <c r="W26" i="142"/>
  <c r="X26" i="142"/>
  <c r="Y26" i="142"/>
  <c r="Q27" i="142"/>
  <c r="R27" i="142"/>
  <c r="S27" i="142"/>
  <c r="T27" i="142"/>
  <c r="U27" i="142"/>
  <c r="V27" i="142"/>
  <c r="W27" i="142"/>
  <c r="X27" i="142"/>
  <c r="Y27" i="142"/>
  <c r="N25" i="142"/>
  <c r="N26" i="142"/>
  <c r="N27" i="142"/>
  <c r="N28" i="142"/>
  <c r="N29" i="142"/>
  <c r="N30" i="142"/>
  <c r="N31" i="142"/>
  <c r="N32" i="142"/>
  <c r="N33" i="142"/>
  <c r="N34" i="142"/>
  <c r="N24" i="142"/>
  <c r="N23" i="142"/>
  <c r="Y22" i="142"/>
  <c r="X22" i="142"/>
  <c r="N22" i="142"/>
  <c r="W22" i="142" s="1"/>
  <c r="Q21" i="142"/>
  <c r="R21" i="142"/>
  <c r="S21" i="142"/>
  <c r="T21" i="142"/>
  <c r="U21" i="142"/>
  <c r="V21" i="142"/>
  <c r="W21" i="142"/>
  <c r="X21" i="142"/>
  <c r="Y21" i="142"/>
  <c r="Q20" i="142"/>
  <c r="R20" i="142"/>
  <c r="S20" i="142"/>
  <c r="T20" i="142"/>
  <c r="U20" i="142"/>
  <c r="V20" i="142"/>
  <c r="W20" i="142"/>
  <c r="X20" i="142"/>
  <c r="Y20" i="142"/>
  <c r="Q19" i="142"/>
  <c r="R19" i="142"/>
  <c r="S19" i="142"/>
  <c r="T19" i="142"/>
  <c r="U19" i="142"/>
  <c r="V19" i="142"/>
  <c r="W19" i="142"/>
  <c r="X19" i="142"/>
  <c r="Y19" i="142"/>
  <c r="Q18" i="142"/>
  <c r="R18" i="142"/>
  <c r="S18" i="142"/>
  <c r="T18" i="142"/>
  <c r="U18" i="142"/>
  <c r="V18" i="142"/>
  <c r="W18" i="142"/>
  <c r="X18" i="142"/>
  <c r="Y18" i="142"/>
  <c r="Q17" i="142"/>
  <c r="Y17" i="142"/>
  <c r="X17" i="142"/>
  <c r="W17" i="142"/>
  <c r="V17" i="142"/>
  <c r="U17" i="142"/>
  <c r="T17" i="142"/>
  <c r="S17" i="142"/>
  <c r="R17" i="142"/>
  <c r="N16" i="142"/>
  <c r="Q16" i="142" s="1"/>
  <c r="N15" i="142"/>
  <c r="X15" i="142" s="1"/>
  <c r="N14" i="142"/>
  <c r="Y14" i="142" s="1"/>
  <c r="N13" i="142"/>
  <c r="V13" i="142" s="1"/>
  <c r="N12" i="142"/>
  <c r="S12" i="142" s="1"/>
  <c r="N11" i="142"/>
  <c r="S11" i="142" s="1"/>
  <c r="N10" i="142"/>
  <c r="Q10" i="142" s="1"/>
  <c r="N9" i="142"/>
  <c r="U9" i="142" s="1"/>
  <c r="N7" i="142"/>
  <c r="Q7" i="142" s="1"/>
  <c r="N8" i="142"/>
  <c r="U8" i="142"/>
  <c r="D7" i="118"/>
  <c r="E7" i="118"/>
  <c r="F7" i="118"/>
  <c r="G7" i="118"/>
  <c r="H7" i="118"/>
  <c r="I7" i="118"/>
  <c r="J7" i="118"/>
  <c r="K7" i="118"/>
  <c r="C7" i="118"/>
  <c r="U24" i="141"/>
  <c r="V24" i="141"/>
  <c r="X24" i="141"/>
  <c r="Q7" i="141"/>
  <c r="R7" i="141"/>
  <c r="S7" i="141"/>
  <c r="T7" i="141"/>
  <c r="U7" i="141"/>
  <c r="V7" i="141"/>
  <c r="W7" i="141"/>
  <c r="X7" i="141"/>
  <c r="Y7" i="141"/>
  <c r="Q8" i="141"/>
  <c r="R8" i="141"/>
  <c r="S8" i="141"/>
  <c r="T8" i="141"/>
  <c r="U8" i="141"/>
  <c r="V8" i="141"/>
  <c r="W8" i="141"/>
  <c r="X8" i="141"/>
  <c r="Y8" i="141"/>
  <c r="Q9" i="141"/>
  <c r="R9" i="141"/>
  <c r="S9" i="141"/>
  <c r="T9" i="141"/>
  <c r="U9" i="141"/>
  <c r="V9" i="141"/>
  <c r="W9" i="141"/>
  <c r="X9" i="141"/>
  <c r="Y9" i="141"/>
  <c r="Q10" i="141"/>
  <c r="R10" i="141"/>
  <c r="S10" i="141"/>
  <c r="T10" i="141"/>
  <c r="U10" i="141"/>
  <c r="V10" i="141"/>
  <c r="W10" i="141"/>
  <c r="X10" i="141"/>
  <c r="Y10" i="141"/>
  <c r="Q11" i="141"/>
  <c r="R11" i="141"/>
  <c r="S11" i="141"/>
  <c r="T11" i="141"/>
  <c r="U11" i="141"/>
  <c r="V11" i="141"/>
  <c r="W11" i="141"/>
  <c r="X11" i="141"/>
  <c r="Y11" i="141"/>
  <c r="Y6" i="141"/>
  <c r="X6" i="141"/>
  <c r="W6" i="141"/>
  <c r="V6" i="141"/>
  <c r="U6" i="141"/>
  <c r="T6" i="141"/>
  <c r="S6" i="141"/>
  <c r="R6" i="141"/>
  <c r="Q6" i="141"/>
  <c r="Y23" i="141"/>
  <c r="X23" i="141"/>
  <c r="W23" i="141"/>
  <c r="V23" i="141"/>
  <c r="U23" i="141"/>
  <c r="T23" i="141"/>
  <c r="T24" i="141" s="1"/>
  <c r="S23" i="141"/>
  <c r="R23" i="141"/>
  <c r="Q23" i="141"/>
  <c r="Y22" i="141"/>
  <c r="Y24" i="141" s="1"/>
  <c r="X22" i="141"/>
  <c r="W22" i="141"/>
  <c r="V22" i="141"/>
  <c r="U22" i="141"/>
  <c r="T22" i="141"/>
  <c r="S22" i="141"/>
  <c r="S24" i="141" s="1"/>
  <c r="R22" i="141"/>
  <c r="R24" i="141" s="1"/>
  <c r="Q22" i="141"/>
  <c r="Y21" i="141"/>
  <c r="X21" i="141"/>
  <c r="W21" i="141"/>
  <c r="V21" i="141"/>
  <c r="U21" i="141"/>
  <c r="T21" i="141"/>
  <c r="S21" i="141"/>
  <c r="R21" i="141"/>
  <c r="Q21" i="141"/>
  <c r="Y20" i="141"/>
  <c r="X20" i="141"/>
  <c r="W20" i="141"/>
  <c r="V20" i="141"/>
  <c r="U20" i="141"/>
  <c r="T20" i="141"/>
  <c r="S20" i="141"/>
  <c r="R20" i="141"/>
  <c r="Q20" i="141"/>
  <c r="Y19" i="141"/>
  <c r="X19" i="141"/>
  <c r="W19" i="141"/>
  <c r="V19" i="141"/>
  <c r="U19" i="141"/>
  <c r="T19" i="141"/>
  <c r="S19" i="141"/>
  <c r="R19" i="141"/>
  <c r="Q19" i="141"/>
  <c r="Y18" i="141"/>
  <c r="X18" i="141"/>
  <c r="W18" i="141"/>
  <c r="V18" i="141"/>
  <c r="U18" i="141"/>
  <c r="T18" i="141"/>
  <c r="S18" i="141"/>
  <c r="R18" i="141"/>
  <c r="Q18" i="141"/>
  <c r="Y17" i="141"/>
  <c r="X17" i="141"/>
  <c r="W17" i="141"/>
  <c r="V17" i="141"/>
  <c r="U17" i="141"/>
  <c r="T17" i="141"/>
  <c r="S17" i="141"/>
  <c r="R17" i="141"/>
  <c r="Q17" i="141"/>
  <c r="Y16" i="141"/>
  <c r="X16" i="141"/>
  <c r="W16" i="141"/>
  <c r="V16" i="141"/>
  <c r="U16" i="141"/>
  <c r="T16" i="141"/>
  <c r="S16" i="141"/>
  <c r="R16" i="141"/>
  <c r="Q16" i="141"/>
  <c r="Y15" i="141"/>
  <c r="X15" i="141"/>
  <c r="W15" i="141"/>
  <c r="V15" i="141"/>
  <c r="U15" i="141"/>
  <c r="T15" i="141"/>
  <c r="S15" i="141"/>
  <c r="R15" i="141"/>
  <c r="Q15" i="141"/>
  <c r="Y14" i="141"/>
  <c r="X14" i="141"/>
  <c r="W14" i="141"/>
  <c r="V14" i="141"/>
  <c r="U14" i="141"/>
  <c r="T14" i="141"/>
  <c r="S14" i="141"/>
  <c r="R14" i="141"/>
  <c r="Q14" i="141"/>
  <c r="Y13" i="141"/>
  <c r="X13" i="141"/>
  <c r="W13" i="141"/>
  <c r="V13" i="141"/>
  <c r="U13" i="141"/>
  <c r="T13" i="141"/>
  <c r="S13" i="141"/>
  <c r="R13" i="141"/>
  <c r="Q13" i="141"/>
  <c r="Y12" i="141"/>
  <c r="X12" i="141"/>
  <c r="W12" i="141"/>
  <c r="V12" i="141"/>
  <c r="U12" i="141"/>
  <c r="T12" i="141"/>
  <c r="S12" i="141"/>
  <c r="R12" i="141"/>
  <c r="Q12" i="141"/>
  <c r="D15" i="118"/>
  <c r="E15" i="118"/>
  <c r="F15" i="118"/>
  <c r="G15" i="118"/>
  <c r="H15" i="118"/>
  <c r="I15" i="118"/>
  <c r="J15" i="118"/>
  <c r="K15" i="118"/>
  <c r="C15" i="118"/>
  <c r="U27" i="140"/>
  <c r="V27" i="140"/>
  <c r="Q14" i="140"/>
  <c r="R14" i="140"/>
  <c r="S14" i="140"/>
  <c r="T14" i="140"/>
  <c r="U14" i="140"/>
  <c r="V14" i="140"/>
  <c r="W14" i="140"/>
  <c r="X14" i="140"/>
  <c r="Y14" i="140"/>
  <c r="Q13" i="140"/>
  <c r="R13" i="140"/>
  <c r="S13" i="140"/>
  <c r="T13" i="140"/>
  <c r="U13" i="140"/>
  <c r="V13" i="140"/>
  <c r="W13" i="140"/>
  <c r="X13" i="140"/>
  <c r="Y13" i="140"/>
  <c r="Q12" i="140"/>
  <c r="R12" i="140"/>
  <c r="S12" i="140"/>
  <c r="T12" i="140"/>
  <c r="U12" i="140"/>
  <c r="V12" i="140"/>
  <c r="W12" i="140"/>
  <c r="X12" i="140"/>
  <c r="Y12" i="140"/>
  <c r="Q11" i="140"/>
  <c r="Y11" i="140"/>
  <c r="X11" i="140"/>
  <c r="W11" i="140"/>
  <c r="V11" i="140"/>
  <c r="U11" i="140"/>
  <c r="T11" i="140"/>
  <c r="S11" i="140"/>
  <c r="R11" i="140"/>
  <c r="Q7" i="140"/>
  <c r="R7" i="140"/>
  <c r="S7" i="140"/>
  <c r="T7" i="140"/>
  <c r="U7" i="140"/>
  <c r="V7" i="140"/>
  <c r="W7" i="140"/>
  <c r="X7" i="140"/>
  <c r="Y7" i="140"/>
  <c r="Q8" i="140"/>
  <c r="R8" i="140"/>
  <c r="S8" i="140"/>
  <c r="T8" i="140"/>
  <c r="U8" i="140"/>
  <c r="V8" i="140"/>
  <c r="W8" i="140"/>
  <c r="X8" i="140"/>
  <c r="Y8" i="140"/>
  <c r="Q9" i="140"/>
  <c r="R9" i="140"/>
  <c r="S9" i="140"/>
  <c r="T9" i="140"/>
  <c r="U9" i="140"/>
  <c r="V9" i="140"/>
  <c r="W9" i="140"/>
  <c r="X9" i="140"/>
  <c r="Y9" i="140"/>
  <c r="Q10" i="140"/>
  <c r="R10" i="140"/>
  <c r="S10" i="140"/>
  <c r="T10" i="140"/>
  <c r="U10" i="140"/>
  <c r="V10" i="140"/>
  <c r="W10" i="140"/>
  <c r="X10" i="140"/>
  <c r="Y10" i="140"/>
  <c r="Y6" i="140"/>
  <c r="X6" i="140"/>
  <c r="X27" i="140" s="1"/>
  <c r="W6" i="140"/>
  <c r="W27" i="140" s="1"/>
  <c r="V6" i="140"/>
  <c r="U6" i="140"/>
  <c r="T6" i="140"/>
  <c r="T27" i="140" s="1"/>
  <c r="S6" i="140"/>
  <c r="S27" i="140" s="1"/>
  <c r="R6" i="140"/>
  <c r="R27" i="140" s="1"/>
  <c r="Q6" i="140"/>
  <c r="Q27" i="140" s="1"/>
  <c r="Y22" i="140"/>
  <c r="X22" i="140"/>
  <c r="W22" i="140"/>
  <c r="V22" i="140"/>
  <c r="U22" i="140"/>
  <c r="T22" i="140"/>
  <c r="S22" i="140"/>
  <c r="R22" i="140"/>
  <c r="Q22" i="140"/>
  <c r="Y21" i="140"/>
  <c r="X21" i="140"/>
  <c r="W21" i="140"/>
  <c r="V21" i="140"/>
  <c r="U21" i="140"/>
  <c r="T21" i="140"/>
  <c r="S21" i="140"/>
  <c r="R21" i="140"/>
  <c r="Q21" i="140"/>
  <c r="Y20" i="140"/>
  <c r="X20" i="140"/>
  <c r="W20" i="140"/>
  <c r="V20" i="140"/>
  <c r="U20" i="140"/>
  <c r="T20" i="140"/>
  <c r="S20" i="140"/>
  <c r="R20" i="140"/>
  <c r="Q20" i="140"/>
  <c r="Y19" i="140"/>
  <c r="X19" i="140"/>
  <c r="W19" i="140"/>
  <c r="V19" i="140"/>
  <c r="U19" i="140"/>
  <c r="T19" i="140"/>
  <c r="S19" i="140"/>
  <c r="R19" i="140"/>
  <c r="Q19" i="140"/>
  <c r="Y26" i="140"/>
  <c r="X26" i="140"/>
  <c r="W26" i="140"/>
  <c r="V26" i="140"/>
  <c r="U26" i="140"/>
  <c r="T26" i="140"/>
  <c r="S26" i="140"/>
  <c r="R26" i="140"/>
  <c r="Q26" i="140"/>
  <c r="Y25" i="140"/>
  <c r="X25" i="140"/>
  <c r="W25" i="140"/>
  <c r="V25" i="140"/>
  <c r="U25" i="140"/>
  <c r="T25" i="140"/>
  <c r="S25" i="140"/>
  <c r="R25" i="140"/>
  <c r="Q25" i="140"/>
  <c r="Y24" i="140"/>
  <c r="X24" i="140"/>
  <c r="W24" i="140"/>
  <c r="V24" i="140"/>
  <c r="U24" i="140"/>
  <c r="T24" i="140"/>
  <c r="S24" i="140"/>
  <c r="R24" i="140"/>
  <c r="Q24" i="140"/>
  <c r="Y23" i="140"/>
  <c r="X23" i="140"/>
  <c r="W23" i="140"/>
  <c r="V23" i="140"/>
  <c r="U23" i="140"/>
  <c r="T23" i="140"/>
  <c r="S23" i="140"/>
  <c r="R23" i="140"/>
  <c r="Q23" i="140"/>
  <c r="Y18" i="140"/>
  <c r="X18" i="140"/>
  <c r="W18" i="140"/>
  <c r="V18" i="140"/>
  <c r="U18" i="140"/>
  <c r="T18" i="140"/>
  <c r="S18" i="140"/>
  <c r="R18" i="140"/>
  <c r="Q18" i="140"/>
  <c r="Y17" i="140"/>
  <c r="X17" i="140"/>
  <c r="W17" i="140"/>
  <c r="V17" i="140"/>
  <c r="U17" i="140"/>
  <c r="T17" i="140"/>
  <c r="S17" i="140"/>
  <c r="R17" i="140"/>
  <c r="Q17" i="140"/>
  <c r="Y16" i="140"/>
  <c r="X16" i="140"/>
  <c r="W16" i="140"/>
  <c r="V16" i="140"/>
  <c r="U16" i="140"/>
  <c r="T16" i="140"/>
  <c r="S16" i="140"/>
  <c r="R16" i="140"/>
  <c r="Q16" i="140"/>
  <c r="Y15" i="140"/>
  <c r="X15" i="140"/>
  <c r="W15" i="140"/>
  <c r="V15" i="140"/>
  <c r="U15" i="140"/>
  <c r="T15" i="140"/>
  <c r="S15" i="140"/>
  <c r="R15" i="140"/>
  <c r="Q15" i="140"/>
  <c r="Q8" i="139"/>
  <c r="R8" i="139"/>
  <c r="S8" i="139"/>
  <c r="T8" i="139"/>
  <c r="U8" i="139"/>
  <c r="V8" i="139"/>
  <c r="W8" i="139"/>
  <c r="X8" i="139"/>
  <c r="Y8" i="139"/>
  <c r="Y23" i="139"/>
  <c r="X23" i="139"/>
  <c r="W23" i="139"/>
  <c r="V23" i="139"/>
  <c r="U23" i="139"/>
  <c r="T23" i="139"/>
  <c r="S23" i="139"/>
  <c r="R23" i="139"/>
  <c r="Q23" i="139"/>
  <c r="Y22" i="139"/>
  <c r="X22" i="139"/>
  <c r="W22" i="139"/>
  <c r="V22" i="139"/>
  <c r="U22" i="139"/>
  <c r="T22" i="139"/>
  <c r="S22" i="139"/>
  <c r="R22" i="139"/>
  <c r="Q22" i="139"/>
  <c r="Y21" i="139"/>
  <c r="X21" i="139"/>
  <c r="W21" i="139"/>
  <c r="V21" i="139"/>
  <c r="U21" i="139"/>
  <c r="T21" i="139"/>
  <c r="S21" i="139"/>
  <c r="R21" i="139"/>
  <c r="Q21" i="139"/>
  <c r="Y19" i="139"/>
  <c r="X19" i="139"/>
  <c r="W19" i="139"/>
  <c r="V19" i="139"/>
  <c r="U19" i="139"/>
  <c r="T19" i="139"/>
  <c r="S19" i="139"/>
  <c r="R19" i="139"/>
  <c r="Q19" i="139"/>
  <c r="Y18" i="139"/>
  <c r="X18" i="139"/>
  <c r="W18" i="139"/>
  <c r="V18" i="139"/>
  <c r="U18" i="139"/>
  <c r="T18" i="139"/>
  <c r="S18" i="139"/>
  <c r="R18" i="139"/>
  <c r="Q18" i="139"/>
  <c r="Y17" i="139"/>
  <c r="X17" i="139"/>
  <c r="W17" i="139"/>
  <c r="V17" i="139"/>
  <c r="U17" i="139"/>
  <c r="T17" i="139"/>
  <c r="S17" i="139"/>
  <c r="R17" i="139"/>
  <c r="Q17" i="139"/>
  <c r="Y16" i="139"/>
  <c r="X16" i="139"/>
  <c r="W16" i="139"/>
  <c r="V16" i="139"/>
  <c r="U16" i="139"/>
  <c r="T16" i="139"/>
  <c r="S16" i="139"/>
  <c r="R16" i="139"/>
  <c r="Q16" i="139"/>
  <c r="Y15" i="139"/>
  <c r="X15" i="139"/>
  <c r="W15" i="139"/>
  <c r="V15" i="139"/>
  <c r="U15" i="139"/>
  <c r="T15" i="139"/>
  <c r="S15" i="139"/>
  <c r="R15" i="139"/>
  <c r="Q15" i="139"/>
  <c r="Y7" i="139" l="1"/>
  <c r="X7" i="139"/>
  <c r="W7" i="139"/>
  <c r="V7" i="139"/>
  <c r="U7" i="139"/>
  <c r="T7" i="139"/>
  <c r="T24" i="139" s="1"/>
  <c r="H24" i="139" s="1"/>
  <c r="F11" i="118" s="1"/>
  <c r="S7" i="139"/>
  <c r="R7" i="139"/>
  <c r="Y24" i="139"/>
  <c r="M24" i="139" s="1"/>
  <c r="K11" i="118" s="1"/>
  <c r="S24" i="139"/>
  <c r="G24" i="139" s="1"/>
  <c r="E11" i="118" s="1"/>
  <c r="X24" i="139"/>
  <c r="L24" i="139" s="1"/>
  <c r="J11" i="118" s="1"/>
  <c r="Q24" i="139"/>
  <c r="E24" i="139" s="1"/>
  <c r="C11" i="118" s="1"/>
  <c r="R24" i="139"/>
  <c r="F24" i="139" s="1"/>
  <c r="D11" i="118" s="1"/>
  <c r="V24" i="139"/>
  <c r="J24" i="139" s="1"/>
  <c r="H11" i="118" s="1"/>
  <c r="W24" i="139"/>
  <c r="K24" i="139" s="1"/>
  <c r="I11" i="118" s="1"/>
  <c r="U24" i="139"/>
  <c r="I24" i="139" s="1"/>
  <c r="G11" i="118" s="1"/>
  <c r="Q10" i="145"/>
  <c r="R10" i="145"/>
  <c r="S10" i="145"/>
  <c r="T10" i="145"/>
  <c r="U10" i="145"/>
  <c r="V10" i="145"/>
  <c r="W10" i="145"/>
  <c r="X10" i="145"/>
  <c r="U15" i="145"/>
  <c r="V15" i="145"/>
  <c r="Q9" i="145"/>
  <c r="W15" i="145"/>
  <c r="R9" i="145"/>
  <c r="X15" i="145"/>
  <c r="S9" i="145"/>
  <c r="W9" i="145"/>
  <c r="X9" i="145"/>
  <c r="Y8" i="145"/>
  <c r="Y15" i="145"/>
  <c r="T9" i="145"/>
  <c r="U9" i="145"/>
  <c r="V9" i="145"/>
  <c r="Q16" i="145"/>
  <c r="S16" i="145"/>
  <c r="U16" i="145"/>
  <c r="S8" i="145"/>
  <c r="V16" i="145"/>
  <c r="T8" i="145"/>
  <c r="Q15" i="145"/>
  <c r="U8" i="145"/>
  <c r="R15" i="145"/>
  <c r="X16" i="145"/>
  <c r="V8" i="145"/>
  <c r="S15" i="145"/>
  <c r="Y16" i="145"/>
  <c r="W8" i="145"/>
  <c r="R16" i="145"/>
  <c r="Q8" i="145"/>
  <c r="T16" i="145"/>
  <c r="R8" i="145"/>
  <c r="X7" i="145"/>
  <c r="Y7" i="145"/>
  <c r="S6" i="144"/>
  <c r="T6" i="144"/>
  <c r="Q6" i="144"/>
  <c r="Q29" i="147"/>
  <c r="R29" i="147"/>
  <c r="S29" i="147"/>
  <c r="T29" i="147"/>
  <c r="U29" i="147"/>
  <c r="V29" i="147"/>
  <c r="W29" i="147"/>
  <c r="X29" i="147"/>
  <c r="Y8" i="147"/>
  <c r="Q6" i="147"/>
  <c r="R6" i="147"/>
  <c r="S6" i="147"/>
  <c r="T6" i="147"/>
  <c r="U6" i="147"/>
  <c r="W13" i="147"/>
  <c r="X13" i="147"/>
  <c r="Y13" i="147"/>
  <c r="S12" i="147"/>
  <c r="U12" i="147"/>
  <c r="Q12" i="147"/>
  <c r="R12" i="147"/>
  <c r="T12" i="147"/>
  <c r="Y30" i="147"/>
  <c r="M30" i="147" s="1"/>
  <c r="X30" i="147"/>
  <c r="L30" i="147" s="1"/>
  <c r="R14" i="147"/>
  <c r="S14" i="147"/>
  <c r="U14" i="147"/>
  <c r="X14" i="147"/>
  <c r="S13" i="147"/>
  <c r="Q14" i="147"/>
  <c r="T14" i="147"/>
  <c r="V14" i="147"/>
  <c r="Q13" i="147"/>
  <c r="W14" i="147"/>
  <c r="R13" i="147"/>
  <c r="T13" i="147"/>
  <c r="U13" i="147"/>
  <c r="S17" i="146"/>
  <c r="G17" i="146" s="1"/>
  <c r="E6" i="118" s="1"/>
  <c r="V7" i="145"/>
  <c r="W7" i="145"/>
  <c r="Q7" i="145"/>
  <c r="R7" i="145"/>
  <c r="S7" i="145"/>
  <c r="T7" i="145"/>
  <c r="X78" i="144"/>
  <c r="L78" i="144" s="1"/>
  <c r="J9" i="118" s="1"/>
  <c r="Q20" i="144"/>
  <c r="T17" i="144"/>
  <c r="V10" i="144"/>
  <c r="T18" i="144"/>
  <c r="W10" i="144"/>
  <c r="U18" i="144"/>
  <c r="X10" i="144"/>
  <c r="V18" i="144"/>
  <c r="Y10" i="144"/>
  <c r="W18" i="144"/>
  <c r="U17" i="144"/>
  <c r="V17" i="144"/>
  <c r="S10" i="144"/>
  <c r="T10" i="144"/>
  <c r="U10" i="144"/>
  <c r="S18" i="144"/>
  <c r="X18" i="144"/>
  <c r="Y18" i="144"/>
  <c r="Y12" i="144"/>
  <c r="X11" i="144"/>
  <c r="W11" i="144"/>
  <c r="V11" i="144"/>
  <c r="U11" i="144"/>
  <c r="T11" i="144"/>
  <c r="Y11" i="144"/>
  <c r="S11" i="144"/>
  <c r="Q11" i="144"/>
  <c r="R11" i="144"/>
  <c r="Y20" i="144"/>
  <c r="X20" i="144"/>
  <c r="W20" i="144"/>
  <c r="V20" i="144"/>
  <c r="U20" i="144"/>
  <c r="T20" i="144"/>
  <c r="S20" i="144"/>
  <c r="Y14" i="144"/>
  <c r="X14" i="144"/>
  <c r="W14" i="144"/>
  <c r="V14" i="144"/>
  <c r="Q12" i="144"/>
  <c r="Q14" i="144"/>
  <c r="R12" i="144"/>
  <c r="R14" i="144"/>
  <c r="S12" i="144"/>
  <c r="S14" i="144"/>
  <c r="T12" i="144"/>
  <c r="T14" i="144"/>
  <c r="Y78" i="144"/>
  <c r="M78" i="144" s="1"/>
  <c r="K9" i="118" s="1"/>
  <c r="U12" i="144"/>
  <c r="U14" i="144"/>
  <c r="Y17" i="144"/>
  <c r="X17" i="144"/>
  <c r="X19" i="144"/>
  <c r="W19" i="144"/>
  <c r="V19" i="144"/>
  <c r="U19" i="144"/>
  <c r="T19" i="144"/>
  <c r="V78" i="144"/>
  <c r="J78" i="144" s="1"/>
  <c r="H9" i="118" s="1"/>
  <c r="U78" i="144"/>
  <c r="I78" i="144" s="1"/>
  <c r="G9" i="118" s="1"/>
  <c r="V12" i="144"/>
  <c r="Q17" i="144"/>
  <c r="Q19" i="144"/>
  <c r="W12" i="144"/>
  <c r="R17" i="144"/>
  <c r="R19" i="144"/>
  <c r="S17" i="144"/>
  <c r="S19" i="144"/>
  <c r="Q13" i="144"/>
  <c r="R13" i="144"/>
  <c r="Q10" i="144"/>
  <c r="S13" i="144"/>
  <c r="Q18" i="144"/>
  <c r="E83" i="143"/>
  <c r="C13" i="118" s="1"/>
  <c r="X43" i="143"/>
  <c r="Y43" i="143"/>
  <c r="Q43" i="143"/>
  <c r="R43" i="143"/>
  <c r="S43" i="143"/>
  <c r="T43" i="143"/>
  <c r="U43" i="143"/>
  <c r="V43" i="143"/>
  <c r="Y41" i="143"/>
  <c r="Q41" i="143"/>
  <c r="R41" i="143"/>
  <c r="S41" i="143"/>
  <c r="T41" i="143"/>
  <c r="U41" i="143"/>
  <c r="V41" i="143"/>
  <c r="W41" i="143"/>
  <c r="W29" i="143"/>
  <c r="Q30" i="143"/>
  <c r="U30" i="143"/>
  <c r="S22" i="143"/>
  <c r="U31" i="143"/>
  <c r="X22" i="143"/>
  <c r="T31" i="143"/>
  <c r="W22" i="143"/>
  <c r="S31" i="143"/>
  <c r="V22" i="143"/>
  <c r="R31" i="143"/>
  <c r="U22" i="143"/>
  <c r="Y30" i="143"/>
  <c r="X30" i="143"/>
  <c r="W30" i="143"/>
  <c r="Q25" i="143"/>
  <c r="T28" i="143"/>
  <c r="Q28" i="143"/>
  <c r="T24" i="143"/>
  <c r="R29" i="143"/>
  <c r="Y24" i="143"/>
  <c r="X24" i="143"/>
  <c r="S28" i="143"/>
  <c r="R28" i="143"/>
  <c r="U24" i="143"/>
  <c r="Q29" i="143"/>
  <c r="X28" i="143"/>
  <c r="W28" i="143"/>
  <c r="V28" i="143"/>
  <c r="U28" i="143"/>
  <c r="W24" i="143"/>
  <c r="V24" i="143"/>
  <c r="Y22" i="143"/>
  <c r="T26" i="143"/>
  <c r="Y27" i="143"/>
  <c r="R15" i="143"/>
  <c r="X27" i="143"/>
  <c r="S24" i="143"/>
  <c r="W27" i="143"/>
  <c r="X32" i="143"/>
  <c r="Q24" i="143"/>
  <c r="T30" i="143"/>
  <c r="S30" i="143"/>
  <c r="V25" i="143"/>
  <c r="S27" i="143"/>
  <c r="Y31" i="143"/>
  <c r="R30" i="143"/>
  <c r="U25" i="143"/>
  <c r="X26" i="143"/>
  <c r="T25" i="143"/>
  <c r="W26" i="143"/>
  <c r="Q27" i="143"/>
  <c r="W31" i="143"/>
  <c r="S32" i="143"/>
  <c r="S25" i="143"/>
  <c r="V26" i="143"/>
  <c r="V31" i="143"/>
  <c r="X29" i="143"/>
  <c r="R32" i="143"/>
  <c r="Y32" i="143"/>
  <c r="Y25" i="143"/>
  <c r="V27" i="143"/>
  <c r="X25" i="143"/>
  <c r="U27" i="143"/>
  <c r="W32" i="143"/>
  <c r="W25" i="143"/>
  <c r="T27" i="143"/>
  <c r="V32" i="143"/>
  <c r="Y26" i="143"/>
  <c r="U32" i="143"/>
  <c r="X31" i="143"/>
  <c r="T32" i="143"/>
  <c r="Y29" i="143"/>
  <c r="Q23" i="143"/>
  <c r="Q22" i="143"/>
  <c r="W21" i="143"/>
  <c r="Y23" i="143"/>
  <c r="V21" i="143"/>
  <c r="X23" i="143"/>
  <c r="U21" i="143"/>
  <c r="W23" i="143"/>
  <c r="T21" i="143"/>
  <c r="U23" i="143"/>
  <c r="S21" i="143"/>
  <c r="U15" i="143"/>
  <c r="T23" i="143"/>
  <c r="R21" i="143"/>
  <c r="T15" i="143"/>
  <c r="S23" i="143"/>
  <c r="Q21" i="143"/>
  <c r="S15" i="143"/>
  <c r="R23" i="143"/>
  <c r="Y20" i="143"/>
  <c r="V12" i="143"/>
  <c r="X20" i="143"/>
  <c r="W12" i="143"/>
  <c r="W20" i="143"/>
  <c r="X12" i="143"/>
  <c r="T22" i="143"/>
  <c r="V20" i="143"/>
  <c r="U20" i="143"/>
  <c r="T20" i="143"/>
  <c r="S20" i="143"/>
  <c r="W15" i="143"/>
  <c r="Y21" i="143"/>
  <c r="R20" i="143"/>
  <c r="V15" i="143"/>
  <c r="X14" i="143"/>
  <c r="W14" i="143"/>
  <c r="Q9" i="143"/>
  <c r="Q14" i="143"/>
  <c r="V18" i="143"/>
  <c r="U18" i="143"/>
  <c r="Y16" i="143"/>
  <c r="T18" i="143"/>
  <c r="V9" i="143"/>
  <c r="U9" i="143"/>
  <c r="T9" i="143"/>
  <c r="T14" i="143"/>
  <c r="R9" i="143"/>
  <c r="R14" i="143"/>
  <c r="W16" i="143"/>
  <c r="R18" i="143"/>
  <c r="Y15" i="143"/>
  <c r="Q18" i="143"/>
  <c r="V14" i="143"/>
  <c r="U14" i="143"/>
  <c r="S9" i="143"/>
  <c r="S14" i="143"/>
  <c r="S18" i="143"/>
  <c r="Q16" i="143"/>
  <c r="Y12" i="143"/>
  <c r="X15" i="143"/>
  <c r="Y8" i="143"/>
  <c r="W11" i="143"/>
  <c r="W8" i="143"/>
  <c r="U11" i="143"/>
  <c r="V8" i="143"/>
  <c r="T11" i="143"/>
  <c r="X13" i="143"/>
  <c r="U8" i="143"/>
  <c r="S11" i="143"/>
  <c r="Y19" i="143"/>
  <c r="S8" i="143"/>
  <c r="W10" i="143"/>
  <c r="U13" i="143"/>
  <c r="W19" i="143"/>
  <c r="R8" i="143"/>
  <c r="V10" i="143"/>
  <c r="T13" i="143"/>
  <c r="V19" i="143"/>
  <c r="Q8" i="143"/>
  <c r="Q12" i="143"/>
  <c r="V16" i="143"/>
  <c r="S10" i="143"/>
  <c r="S12" i="143"/>
  <c r="Q13" i="143"/>
  <c r="T16" i="143"/>
  <c r="S19" i="143"/>
  <c r="X9" i="143"/>
  <c r="R10" i="143"/>
  <c r="T12" i="143"/>
  <c r="S16" i="143"/>
  <c r="X18" i="143"/>
  <c r="R19" i="143"/>
  <c r="Y11" i="143"/>
  <c r="X11" i="143"/>
  <c r="X8" i="143"/>
  <c r="V11" i="143"/>
  <c r="Y13" i="143"/>
  <c r="Y10" i="143"/>
  <c r="W13" i="143"/>
  <c r="X10" i="143"/>
  <c r="R11" i="143"/>
  <c r="V13" i="143"/>
  <c r="X19" i="143"/>
  <c r="U10" i="143"/>
  <c r="S13" i="143"/>
  <c r="U19" i="143"/>
  <c r="T10" i="143"/>
  <c r="R12" i="143"/>
  <c r="U16" i="143"/>
  <c r="T19" i="143"/>
  <c r="Y9" i="143"/>
  <c r="Y18" i="143"/>
  <c r="R16" i="143"/>
  <c r="Y17" i="143"/>
  <c r="Q17" i="143"/>
  <c r="R17" i="143"/>
  <c r="S17" i="143"/>
  <c r="T17" i="143"/>
  <c r="U17" i="143"/>
  <c r="V17" i="143"/>
  <c r="W17" i="143"/>
  <c r="S7" i="143"/>
  <c r="R7" i="143"/>
  <c r="Q7" i="143"/>
  <c r="Y7" i="143"/>
  <c r="X7" i="143"/>
  <c r="W7" i="143"/>
  <c r="V7" i="143"/>
  <c r="U7" i="143"/>
  <c r="Y6" i="143"/>
  <c r="Q6" i="143"/>
  <c r="R6" i="143"/>
  <c r="S6" i="143"/>
  <c r="T6" i="143"/>
  <c r="U6" i="143"/>
  <c r="V6" i="143"/>
  <c r="W6" i="143"/>
  <c r="W38" i="143"/>
  <c r="X38" i="143"/>
  <c r="Y38" i="143"/>
  <c r="Q39" i="143"/>
  <c r="R39" i="143"/>
  <c r="S38" i="143"/>
  <c r="T38" i="143"/>
  <c r="U38" i="143"/>
  <c r="V38" i="143"/>
  <c r="X39" i="143"/>
  <c r="W39" i="143"/>
  <c r="V39" i="143"/>
  <c r="U39" i="143"/>
  <c r="T39" i="143"/>
  <c r="S39" i="143"/>
  <c r="Q38" i="143"/>
  <c r="Q22" i="142"/>
  <c r="R22" i="142"/>
  <c r="S22" i="142"/>
  <c r="T22" i="142"/>
  <c r="U22" i="142"/>
  <c r="V22" i="142"/>
  <c r="R7" i="142"/>
  <c r="Q6" i="142"/>
  <c r="Q47" i="142" s="1"/>
  <c r="E47" i="142" s="1"/>
  <c r="C14" i="118" s="1"/>
  <c r="Y6" i="142"/>
  <c r="V6" i="142"/>
  <c r="W6" i="142"/>
  <c r="X6" i="142"/>
  <c r="X12" i="142"/>
  <c r="Y12" i="142"/>
  <c r="Y7" i="142"/>
  <c r="X7" i="142"/>
  <c r="W7" i="142"/>
  <c r="V7" i="142"/>
  <c r="U7" i="142"/>
  <c r="T7" i="142"/>
  <c r="S7" i="142"/>
  <c r="R6" i="142"/>
  <c r="S6" i="142"/>
  <c r="T6" i="142"/>
  <c r="W13" i="142"/>
  <c r="X9" i="142"/>
  <c r="Y9" i="142"/>
  <c r="T12" i="142"/>
  <c r="U12" i="142"/>
  <c r="V12" i="142"/>
  <c r="W12" i="142"/>
  <c r="X14" i="142"/>
  <c r="X10" i="142"/>
  <c r="U16" i="142"/>
  <c r="S13" i="142"/>
  <c r="V16" i="142"/>
  <c r="Q12" i="142"/>
  <c r="T13" i="142"/>
  <c r="W16" i="142"/>
  <c r="T10" i="142"/>
  <c r="U10" i="142"/>
  <c r="U47" i="142" s="1"/>
  <c r="I47" i="142" s="1"/>
  <c r="G14" i="118" s="1"/>
  <c r="V8" i="142"/>
  <c r="V10" i="142"/>
  <c r="V47" i="142" s="1"/>
  <c r="J47" i="142" s="1"/>
  <c r="H14" i="118" s="1"/>
  <c r="W15" i="142"/>
  <c r="W10" i="142"/>
  <c r="W47" i="142" s="1"/>
  <c r="K47" i="142" s="1"/>
  <c r="I14" i="118" s="1"/>
  <c r="Y8" i="142"/>
  <c r="S16" i="142"/>
  <c r="U11" i="142"/>
  <c r="Q13" i="142"/>
  <c r="V11" i="142"/>
  <c r="R13" i="142"/>
  <c r="V9" i="142"/>
  <c r="R12" i="142"/>
  <c r="U13" i="142"/>
  <c r="X16" i="142"/>
  <c r="W8" i="142"/>
  <c r="X8" i="142"/>
  <c r="Y10" i="142"/>
  <c r="Y47" i="142" s="1"/>
  <c r="M47" i="142" s="1"/>
  <c r="K14" i="118" s="1"/>
  <c r="R16" i="142"/>
  <c r="T16" i="142"/>
  <c r="W9" i="142"/>
  <c r="Y16" i="142"/>
  <c r="U15" i="142"/>
  <c r="Y15" i="142"/>
  <c r="R15" i="142"/>
  <c r="Q15" i="142"/>
  <c r="S15" i="142"/>
  <c r="T15" i="142"/>
  <c r="Y13" i="142"/>
  <c r="X13" i="142"/>
  <c r="V15" i="142"/>
  <c r="Q9" i="142"/>
  <c r="Q11" i="142"/>
  <c r="S9" i="142"/>
  <c r="R11" i="142"/>
  <c r="T8" i="142"/>
  <c r="T9" i="142"/>
  <c r="Q8" i="142"/>
  <c r="W11" i="142"/>
  <c r="Y11" i="142"/>
  <c r="X11" i="142"/>
  <c r="T14" i="142"/>
  <c r="S14" i="142"/>
  <c r="R14" i="142"/>
  <c r="R8" i="142"/>
  <c r="R9" i="142"/>
  <c r="Q14" i="142"/>
  <c r="S8" i="142"/>
  <c r="U14" i="142"/>
  <c r="V14" i="142"/>
  <c r="T11" i="142"/>
  <c r="W14" i="142"/>
  <c r="R10" i="142"/>
  <c r="R47" i="142" s="1"/>
  <c r="F47" i="142" s="1"/>
  <c r="D14" i="118" s="1"/>
  <c r="S10" i="142"/>
  <c r="S47" i="142" s="1"/>
  <c r="G47" i="142" s="1"/>
  <c r="E14" i="118" s="1"/>
  <c r="Q24" i="141"/>
  <c r="W24" i="141"/>
  <c r="Y27" i="140"/>
  <c r="M27" i="140" s="1"/>
  <c r="G27" i="140"/>
  <c r="J27" i="140"/>
  <c r="H27" i="140"/>
  <c r="K27" i="140"/>
  <c r="I27" i="140"/>
  <c r="E27" i="140"/>
  <c r="L27" i="140"/>
  <c r="F27" i="140"/>
  <c r="Y6" i="138"/>
  <c r="X6" i="138"/>
  <c r="W6" i="138"/>
  <c r="V6" i="138"/>
  <c r="U6" i="138"/>
  <c r="T6" i="138"/>
  <c r="Y25" i="138"/>
  <c r="X25" i="138"/>
  <c r="W25" i="138"/>
  <c r="V25" i="138"/>
  <c r="U25" i="138"/>
  <c r="T25" i="138"/>
  <c r="S25" i="138"/>
  <c r="R25" i="138"/>
  <c r="Q25" i="138"/>
  <c r="Y24" i="138"/>
  <c r="X24" i="138"/>
  <c r="W24" i="138"/>
  <c r="V24" i="138"/>
  <c r="U24" i="138"/>
  <c r="T24" i="138"/>
  <c r="S24" i="138"/>
  <c r="R24" i="138"/>
  <c r="Q24" i="138"/>
  <c r="Y23" i="138"/>
  <c r="X23" i="138"/>
  <c r="W23" i="138"/>
  <c r="V23" i="138"/>
  <c r="U23" i="138"/>
  <c r="T23" i="138"/>
  <c r="S23" i="138"/>
  <c r="R23" i="138"/>
  <c r="Q23" i="138"/>
  <c r="Y22" i="138"/>
  <c r="X22" i="138"/>
  <c r="W22" i="138"/>
  <c r="V22" i="138"/>
  <c r="U22" i="138"/>
  <c r="T22" i="138"/>
  <c r="S22" i="138"/>
  <c r="R22" i="138"/>
  <c r="Q22" i="138"/>
  <c r="Y21" i="138"/>
  <c r="X21" i="138"/>
  <c r="W21" i="138"/>
  <c r="V21" i="138"/>
  <c r="U21" i="138"/>
  <c r="T21" i="138"/>
  <c r="S21" i="138"/>
  <c r="R21" i="138"/>
  <c r="Q21" i="138"/>
  <c r="Y20" i="138"/>
  <c r="X20" i="138"/>
  <c r="W20" i="138"/>
  <c r="V20" i="138"/>
  <c r="U20" i="138"/>
  <c r="T20" i="138"/>
  <c r="S20" i="138"/>
  <c r="R20" i="138"/>
  <c r="Q20" i="138"/>
  <c r="Y19" i="138"/>
  <c r="X19" i="138"/>
  <c r="W19" i="138"/>
  <c r="V19" i="138"/>
  <c r="U19" i="138"/>
  <c r="T19" i="138"/>
  <c r="S19" i="138"/>
  <c r="R19" i="138"/>
  <c r="Q19" i="138"/>
  <c r="Y18" i="138"/>
  <c r="X18" i="138"/>
  <c r="W18" i="138"/>
  <c r="V18" i="138"/>
  <c r="U18" i="138"/>
  <c r="T18" i="138"/>
  <c r="S18" i="138"/>
  <c r="R18" i="138"/>
  <c r="Q18" i="138"/>
  <c r="Y17" i="138"/>
  <c r="X17" i="138"/>
  <c r="W17" i="138"/>
  <c r="V17" i="138"/>
  <c r="U17" i="138"/>
  <c r="T17" i="138"/>
  <c r="S17" i="138"/>
  <c r="R17" i="138"/>
  <c r="Q17" i="138"/>
  <c r="Y16" i="138"/>
  <c r="X16" i="138"/>
  <c r="W16" i="138"/>
  <c r="V16" i="138"/>
  <c r="U16" i="138"/>
  <c r="T16" i="138"/>
  <c r="S16" i="138"/>
  <c r="R16" i="138"/>
  <c r="Q16" i="138"/>
  <c r="Y15" i="138"/>
  <c r="X15" i="138"/>
  <c r="W15" i="138"/>
  <c r="V15" i="138"/>
  <c r="U15" i="138"/>
  <c r="T15" i="138"/>
  <c r="S15" i="138"/>
  <c r="R15" i="138"/>
  <c r="Q15" i="138"/>
  <c r="Y14" i="138"/>
  <c r="X14" i="138"/>
  <c r="W14" i="138"/>
  <c r="V14" i="138"/>
  <c r="U14" i="138"/>
  <c r="T14" i="138"/>
  <c r="S14" i="138"/>
  <c r="R14" i="138"/>
  <c r="Q14" i="138"/>
  <c r="Y13" i="138"/>
  <c r="X13" i="138"/>
  <c r="W13" i="138"/>
  <c r="V13" i="138"/>
  <c r="U13" i="138"/>
  <c r="T13" i="138"/>
  <c r="S13" i="138"/>
  <c r="R13" i="138"/>
  <c r="Q13" i="138"/>
  <c r="Y12" i="138"/>
  <c r="X12" i="138"/>
  <c r="W12" i="138"/>
  <c r="V12" i="138"/>
  <c r="U12" i="138"/>
  <c r="T12" i="138"/>
  <c r="S12" i="138"/>
  <c r="R12" i="138"/>
  <c r="Q12" i="138"/>
  <c r="Y11" i="138"/>
  <c r="X11" i="138"/>
  <c r="W11" i="138"/>
  <c r="V11" i="138"/>
  <c r="U11" i="138"/>
  <c r="T11" i="138"/>
  <c r="S11" i="138"/>
  <c r="R11" i="138"/>
  <c r="Q11" i="138"/>
  <c r="Y10" i="138"/>
  <c r="X10" i="138"/>
  <c r="W10" i="138"/>
  <c r="V10" i="138"/>
  <c r="U10" i="138"/>
  <c r="T10" i="138"/>
  <c r="S10" i="138"/>
  <c r="R10" i="138"/>
  <c r="Q10" i="138"/>
  <c r="Y9" i="138"/>
  <c r="X9" i="138"/>
  <c r="W9" i="138"/>
  <c r="V9" i="138"/>
  <c r="U9" i="138"/>
  <c r="T9" i="138"/>
  <c r="S9" i="138"/>
  <c r="R9" i="138"/>
  <c r="Q9" i="138"/>
  <c r="Y8" i="138"/>
  <c r="X8" i="138"/>
  <c r="W8" i="138"/>
  <c r="V8" i="138"/>
  <c r="U8" i="138"/>
  <c r="T8" i="138"/>
  <c r="S8" i="138"/>
  <c r="R8" i="138"/>
  <c r="Q8" i="138"/>
  <c r="Y7" i="138"/>
  <c r="X7" i="138"/>
  <c r="W7" i="138"/>
  <c r="V7" i="138"/>
  <c r="U7" i="138"/>
  <c r="T7" i="138"/>
  <c r="S7" i="138"/>
  <c r="R7" i="138"/>
  <c r="Q7" i="138"/>
  <c r="Q8" i="137"/>
  <c r="R8" i="137"/>
  <c r="S8" i="137"/>
  <c r="T8" i="137"/>
  <c r="U8" i="137"/>
  <c r="V8" i="137"/>
  <c r="W8" i="137"/>
  <c r="X8" i="137"/>
  <c r="Y8" i="137"/>
  <c r="Q9" i="137"/>
  <c r="R9" i="137"/>
  <c r="S9" i="137"/>
  <c r="T9" i="137"/>
  <c r="U9" i="137"/>
  <c r="V9" i="137"/>
  <c r="W9" i="137"/>
  <c r="X9" i="137"/>
  <c r="Y9" i="137"/>
  <c r="Q10" i="137"/>
  <c r="R10" i="137"/>
  <c r="S10" i="137"/>
  <c r="T10" i="137"/>
  <c r="U10" i="137"/>
  <c r="V10" i="137"/>
  <c r="W10" i="137"/>
  <c r="X10" i="137"/>
  <c r="Y10" i="137"/>
  <c r="Q11" i="137"/>
  <c r="R11" i="137"/>
  <c r="S11" i="137"/>
  <c r="T11" i="137"/>
  <c r="U11" i="137"/>
  <c r="V11" i="137"/>
  <c r="W11" i="137"/>
  <c r="X11" i="137"/>
  <c r="Y11" i="137"/>
  <c r="Q12" i="137"/>
  <c r="R12" i="137"/>
  <c r="S12" i="137"/>
  <c r="T12" i="137"/>
  <c r="U12" i="137"/>
  <c r="V12" i="137"/>
  <c r="W12" i="137"/>
  <c r="X12" i="137"/>
  <c r="Y12" i="137"/>
  <c r="Q13" i="137"/>
  <c r="R13" i="137"/>
  <c r="S13" i="137"/>
  <c r="T13" i="137"/>
  <c r="U13" i="137"/>
  <c r="V13" i="137"/>
  <c r="W13" i="137"/>
  <c r="X13" i="137"/>
  <c r="Y13" i="137"/>
  <c r="Q14" i="137"/>
  <c r="R14" i="137"/>
  <c r="S14" i="137"/>
  <c r="T14" i="137"/>
  <c r="U14" i="137"/>
  <c r="V14" i="137"/>
  <c r="W14" i="137"/>
  <c r="X14" i="137"/>
  <c r="Y14" i="137"/>
  <c r="Q15" i="137"/>
  <c r="R15" i="137"/>
  <c r="S15" i="137"/>
  <c r="T15" i="137"/>
  <c r="U15" i="137"/>
  <c r="V15" i="137"/>
  <c r="W15" i="137"/>
  <c r="X15" i="137"/>
  <c r="Y15" i="137"/>
  <c r="Q16" i="137"/>
  <c r="R16" i="137"/>
  <c r="S16" i="137"/>
  <c r="T16" i="137"/>
  <c r="U16" i="137"/>
  <c r="V16" i="137"/>
  <c r="W16" i="137"/>
  <c r="X16" i="137"/>
  <c r="Y16" i="137"/>
  <c r="Q17" i="137"/>
  <c r="R17" i="137"/>
  <c r="S17" i="137"/>
  <c r="T17" i="137"/>
  <c r="U17" i="137"/>
  <c r="V17" i="137"/>
  <c r="W17" i="137"/>
  <c r="X17" i="137"/>
  <c r="Y17" i="137"/>
  <c r="Q18" i="137"/>
  <c r="R18" i="137"/>
  <c r="S18" i="137"/>
  <c r="T18" i="137"/>
  <c r="U18" i="137"/>
  <c r="V18" i="137"/>
  <c r="W18" i="137"/>
  <c r="X18" i="137"/>
  <c r="Y18" i="137"/>
  <c r="Q19" i="137"/>
  <c r="R19" i="137"/>
  <c r="S19" i="137"/>
  <c r="T19" i="137"/>
  <c r="U19" i="137"/>
  <c r="V19" i="137"/>
  <c r="W19" i="137"/>
  <c r="X19" i="137"/>
  <c r="Y19" i="137"/>
  <c r="Q20" i="137"/>
  <c r="R20" i="137"/>
  <c r="S20" i="137"/>
  <c r="T20" i="137"/>
  <c r="U20" i="137"/>
  <c r="V20" i="137"/>
  <c r="W20" i="137"/>
  <c r="X20" i="137"/>
  <c r="Y20" i="137"/>
  <c r="Q21" i="137"/>
  <c r="R21" i="137"/>
  <c r="S21" i="137"/>
  <c r="T21" i="137"/>
  <c r="U21" i="137"/>
  <c r="V21" i="137"/>
  <c r="W21" i="137"/>
  <c r="X21" i="137"/>
  <c r="Y21" i="137"/>
  <c r="Q22" i="137"/>
  <c r="R22" i="137"/>
  <c r="S22" i="137"/>
  <c r="T22" i="137"/>
  <c r="U22" i="137"/>
  <c r="V22" i="137"/>
  <c r="W22" i="137"/>
  <c r="X22" i="137"/>
  <c r="Y22" i="137"/>
  <c r="Q23" i="137"/>
  <c r="R23" i="137"/>
  <c r="S23" i="137"/>
  <c r="T23" i="137"/>
  <c r="U23" i="137"/>
  <c r="V23" i="137"/>
  <c r="W23" i="137"/>
  <c r="X23" i="137"/>
  <c r="Y23" i="137"/>
  <c r="Q24" i="137"/>
  <c r="R24" i="137"/>
  <c r="S24" i="137"/>
  <c r="T24" i="137"/>
  <c r="U24" i="137"/>
  <c r="V24" i="137"/>
  <c r="W24" i="137"/>
  <c r="X24" i="137"/>
  <c r="Y24" i="137"/>
  <c r="Q25" i="137"/>
  <c r="R25" i="137"/>
  <c r="S25" i="137"/>
  <c r="T25" i="137"/>
  <c r="U25" i="137"/>
  <c r="V25" i="137"/>
  <c r="W25" i="137"/>
  <c r="X25" i="137"/>
  <c r="Y25" i="137"/>
  <c r="Q26" i="137"/>
  <c r="R26" i="137"/>
  <c r="S26" i="137"/>
  <c r="T26" i="137"/>
  <c r="U26" i="137"/>
  <c r="V26" i="137"/>
  <c r="W26" i="137"/>
  <c r="X26" i="137"/>
  <c r="Y26" i="137"/>
  <c r="Q27" i="137"/>
  <c r="R27" i="137"/>
  <c r="S27" i="137"/>
  <c r="T27" i="137"/>
  <c r="U27" i="137"/>
  <c r="V27" i="137"/>
  <c r="W27" i="137"/>
  <c r="X27" i="137"/>
  <c r="Y27" i="137"/>
  <c r="Q28" i="137"/>
  <c r="R28" i="137"/>
  <c r="S28" i="137"/>
  <c r="T28" i="137"/>
  <c r="U28" i="137"/>
  <c r="V28" i="137"/>
  <c r="W28" i="137"/>
  <c r="X28" i="137"/>
  <c r="Y28" i="137"/>
  <c r="Q29" i="137"/>
  <c r="R29" i="137"/>
  <c r="S29" i="137"/>
  <c r="T29" i="137"/>
  <c r="U29" i="137"/>
  <c r="V29" i="137"/>
  <c r="W29" i="137"/>
  <c r="X29" i="137"/>
  <c r="Y29" i="137"/>
  <c r="R6" i="137"/>
  <c r="S6" i="137"/>
  <c r="T6" i="137"/>
  <c r="U6" i="137"/>
  <c r="V6" i="137"/>
  <c r="W6" i="137"/>
  <c r="X6" i="137"/>
  <c r="Y6" i="137"/>
  <c r="Q6" i="137"/>
  <c r="R6" i="136"/>
  <c r="S6" i="136"/>
  <c r="T6" i="136"/>
  <c r="U6" i="136"/>
  <c r="V6" i="136"/>
  <c r="W6" i="136"/>
  <c r="X6" i="136"/>
  <c r="Y6" i="136"/>
  <c r="Q6" i="136"/>
  <c r="Q22" i="136"/>
  <c r="R22" i="136"/>
  <c r="S22" i="136"/>
  <c r="T22" i="136"/>
  <c r="U22" i="136"/>
  <c r="V22" i="136"/>
  <c r="W22" i="136"/>
  <c r="X22" i="136"/>
  <c r="Y22" i="136"/>
  <c r="Q23" i="136"/>
  <c r="R23" i="136"/>
  <c r="S23" i="136"/>
  <c r="T23" i="136"/>
  <c r="U23" i="136"/>
  <c r="V23" i="136"/>
  <c r="W23" i="136"/>
  <c r="X23" i="136"/>
  <c r="Y23" i="136"/>
  <c r="Q24" i="136"/>
  <c r="R24" i="136"/>
  <c r="S24" i="136"/>
  <c r="T24" i="136"/>
  <c r="U24" i="136"/>
  <c r="V24" i="136"/>
  <c r="W24" i="136"/>
  <c r="X24" i="136"/>
  <c r="Y24" i="136"/>
  <c r="Q25" i="136"/>
  <c r="R25" i="136"/>
  <c r="S25" i="136"/>
  <c r="T25" i="136"/>
  <c r="U25" i="136"/>
  <c r="V25" i="136"/>
  <c r="W25" i="136"/>
  <c r="X25" i="136"/>
  <c r="Y25" i="136"/>
  <c r="Q26" i="136"/>
  <c r="R26" i="136"/>
  <c r="S26" i="136"/>
  <c r="T26" i="136"/>
  <c r="U26" i="136"/>
  <c r="V26" i="136"/>
  <c r="W26" i="136"/>
  <c r="X26" i="136"/>
  <c r="Y26" i="136"/>
  <c r="Q27" i="136"/>
  <c r="R27" i="136"/>
  <c r="S27" i="136"/>
  <c r="T27" i="136"/>
  <c r="U27" i="136"/>
  <c r="V27" i="136"/>
  <c r="W27" i="136"/>
  <c r="X27" i="136"/>
  <c r="Y27" i="136"/>
  <c r="Q14" i="136"/>
  <c r="R14" i="136"/>
  <c r="S14" i="136"/>
  <c r="T14" i="136"/>
  <c r="U14" i="136"/>
  <c r="V14" i="136"/>
  <c r="W14" i="136"/>
  <c r="X14" i="136"/>
  <c r="Y14" i="136"/>
  <c r="Q15" i="136"/>
  <c r="R15" i="136"/>
  <c r="S15" i="136"/>
  <c r="T15" i="136"/>
  <c r="U15" i="136"/>
  <c r="V15" i="136"/>
  <c r="W15" i="136"/>
  <c r="X15" i="136"/>
  <c r="Y15" i="136"/>
  <c r="Q16" i="136"/>
  <c r="R16" i="136"/>
  <c r="S16" i="136"/>
  <c r="T16" i="136"/>
  <c r="U16" i="136"/>
  <c r="V16" i="136"/>
  <c r="W16" i="136"/>
  <c r="X16" i="136"/>
  <c r="Y16" i="136"/>
  <c r="Q17" i="136"/>
  <c r="R17" i="136"/>
  <c r="S17" i="136"/>
  <c r="T17" i="136"/>
  <c r="U17" i="136"/>
  <c r="V17" i="136"/>
  <c r="W17" i="136"/>
  <c r="X17" i="136"/>
  <c r="Y17" i="136"/>
  <c r="Q18" i="136"/>
  <c r="R18" i="136"/>
  <c r="S18" i="136"/>
  <c r="T18" i="136"/>
  <c r="U18" i="136"/>
  <c r="V18" i="136"/>
  <c r="W18" i="136"/>
  <c r="X18" i="136"/>
  <c r="Y18" i="136"/>
  <c r="Q19" i="136"/>
  <c r="R19" i="136"/>
  <c r="S19" i="136"/>
  <c r="T19" i="136"/>
  <c r="U19" i="136"/>
  <c r="V19" i="136"/>
  <c r="W19" i="136"/>
  <c r="X19" i="136"/>
  <c r="Y19" i="136"/>
  <c r="Q20" i="136"/>
  <c r="R20" i="136"/>
  <c r="S20" i="136"/>
  <c r="T20" i="136"/>
  <c r="U20" i="136"/>
  <c r="V20" i="136"/>
  <c r="W20" i="136"/>
  <c r="X20" i="136"/>
  <c r="Y20" i="136"/>
  <c r="Q21" i="136"/>
  <c r="R21" i="136"/>
  <c r="S21" i="136"/>
  <c r="T21" i="136"/>
  <c r="U21" i="136"/>
  <c r="V21" i="136"/>
  <c r="W21" i="136"/>
  <c r="X21" i="136"/>
  <c r="Y21" i="136"/>
  <c r="Q11" i="136"/>
  <c r="R11" i="136"/>
  <c r="S11" i="136"/>
  <c r="T11" i="136"/>
  <c r="U11" i="136"/>
  <c r="V11" i="136"/>
  <c r="W11" i="136"/>
  <c r="X11" i="136"/>
  <c r="Y11" i="136"/>
  <c r="Q12" i="136"/>
  <c r="R12" i="136"/>
  <c r="S12" i="136"/>
  <c r="T12" i="136"/>
  <c r="U12" i="136"/>
  <c r="V12" i="136"/>
  <c r="W12" i="136"/>
  <c r="X12" i="136"/>
  <c r="Y12" i="136"/>
  <c r="Q13" i="136"/>
  <c r="R13" i="136"/>
  <c r="S13" i="136"/>
  <c r="T13" i="136"/>
  <c r="U13" i="136"/>
  <c r="V13" i="136"/>
  <c r="W13" i="136"/>
  <c r="X13" i="136"/>
  <c r="Y13" i="136"/>
  <c r="R10" i="136"/>
  <c r="S10" i="136"/>
  <c r="T10" i="136"/>
  <c r="U10" i="136"/>
  <c r="V10" i="136"/>
  <c r="W10" i="136"/>
  <c r="X10" i="136"/>
  <c r="Y10" i="136"/>
  <c r="Q10" i="136"/>
  <c r="R7" i="136"/>
  <c r="S7" i="136"/>
  <c r="T7" i="136"/>
  <c r="U7" i="136"/>
  <c r="V7" i="136"/>
  <c r="W7" i="136"/>
  <c r="X7" i="136"/>
  <c r="Y7" i="136"/>
  <c r="Q7" i="136"/>
  <c r="W9" i="136"/>
  <c r="Y8" i="136"/>
  <c r="Q8" i="136"/>
  <c r="N101" i="135"/>
  <c r="X101" i="135" s="1"/>
  <c r="N100" i="135"/>
  <c r="Y100" i="135" s="1"/>
  <c r="N97" i="135"/>
  <c r="N96" i="135"/>
  <c r="U96" i="135" s="1"/>
  <c r="N95" i="135"/>
  <c r="N94" i="135"/>
  <c r="S94" i="135" s="1"/>
  <c r="N93" i="135"/>
  <c r="S93" i="135" s="1"/>
  <c r="Y92" i="135"/>
  <c r="X92" i="135"/>
  <c r="W92" i="135"/>
  <c r="V92" i="135"/>
  <c r="U92" i="135"/>
  <c r="T92" i="135"/>
  <c r="S92" i="135"/>
  <c r="N92" i="135"/>
  <c r="Q92" i="135" s="1"/>
  <c r="N91" i="135"/>
  <c r="W91" i="135" s="1"/>
  <c r="Y90" i="135"/>
  <c r="N90" i="135"/>
  <c r="W90" i="135" s="1"/>
  <c r="N89" i="135"/>
  <c r="X89" i="135" s="1"/>
  <c r="N88" i="135"/>
  <c r="Q88" i="135" s="1"/>
  <c r="N87" i="135"/>
  <c r="Y87" i="135" s="1"/>
  <c r="N86" i="135"/>
  <c r="R86" i="135" s="1"/>
  <c r="N85" i="135"/>
  <c r="X85" i="135" s="1"/>
  <c r="Y84" i="135"/>
  <c r="N84" i="135"/>
  <c r="Q84" i="135" s="1"/>
  <c r="N83" i="135"/>
  <c r="U83" i="135" s="1"/>
  <c r="X82" i="135"/>
  <c r="W82" i="135"/>
  <c r="V82" i="135"/>
  <c r="R82" i="135"/>
  <c r="N82" i="135"/>
  <c r="S82" i="135" s="1"/>
  <c r="N81" i="135"/>
  <c r="N80" i="135"/>
  <c r="V80" i="135" s="1"/>
  <c r="N79" i="135"/>
  <c r="N78" i="135"/>
  <c r="Q78" i="135" s="1"/>
  <c r="N77" i="135"/>
  <c r="N76" i="135"/>
  <c r="Q76" i="135" s="1"/>
  <c r="N75" i="135"/>
  <c r="U75" i="135" s="1"/>
  <c r="N74" i="135"/>
  <c r="R74" i="135" s="1"/>
  <c r="W73" i="135"/>
  <c r="U73" i="135"/>
  <c r="N73" i="135"/>
  <c r="V73" i="135" s="1"/>
  <c r="N72" i="135"/>
  <c r="W72" i="135" s="1"/>
  <c r="N71" i="135"/>
  <c r="Q71" i="135" s="1"/>
  <c r="N70" i="135"/>
  <c r="Y70" i="135" s="1"/>
  <c r="Y69" i="135"/>
  <c r="X69" i="135"/>
  <c r="U69" i="135"/>
  <c r="T69" i="135"/>
  <c r="S69" i="135"/>
  <c r="R69" i="135"/>
  <c r="N69" i="135"/>
  <c r="Q69" i="135" s="1"/>
  <c r="N68" i="135"/>
  <c r="Q68" i="135" s="1"/>
  <c r="Y67" i="135"/>
  <c r="X67" i="135"/>
  <c r="W67" i="135"/>
  <c r="V67" i="135"/>
  <c r="U67" i="135"/>
  <c r="N67" i="135"/>
  <c r="S67" i="135" s="1"/>
  <c r="N66" i="135"/>
  <c r="N65" i="135"/>
  <c r="U65" i="135" s="1"/>
  <c r="N64" i="135"/>
  <c r="N63" i="135"/>
  <c r="Q63" i="135" s="1"/>
  <c r="N62" i="135"/>
  <c r="Y62" i="135" s="1"/>
  <c r="N61" i="135"/>
  <c r="N60" i="135"/>
  <c r="Q60" i="135" s="1"/>
  <c r="N59" i="135"/>
  <c r="Y58" i="135"/>
  <c r="X58" i="135"/>
  <c r="W58" i="135"/>
  <c r="V58" i="135"/>
  <c r="S58" i="135"/>
  <c r="N58" i="135"/>
  <c r="N57" i="135"/>
  <c r="N56" i="135"/>
  <c r="W56" i="135" s="1"/>
  <c r="N55" i="135"/>
  <c r="Q55" i="135" s="1"/>
  <c r="N54" i="135"/>
  <c r="V54" i="135" s="1"/>
  <c r="N53" i="135"/>
  <c r="X53" i="135" s="1"/>
  <c r="Y52" i="135"/>
  <c r="X52" i="135"/>
  <c r="N52" i="135"/>
  <c r="Q52" i="135" s="1"/>
  <c r="N51" i="135"/>
  <c r="Q51" i="135" s="1"/>
  <c r="N50" i="135"/>
  <c r="N49" i="135"/>
  <c r="S49" i="135" s="1"/>
  <c r="N48" i="135"/>
  <c r="N47" i="135"/>
  <c r="Q47" i="135" s="1"/>
  <c r="V46" i="135"/>
  <c r="U46" i="135"/>
  <c r="S46" i="135"/>
  <c r="N46" i="135"/>
  <c r="T46" i="135" s="1"/>
  <c r="N45" i="135"/>
  <c r="R45" i="135" s="1"/>
  <c r="N44" i="135"/>
  <c r="Q44" i="135" s="1"/>
  <c r="Y43" i="135"/>
  <c r="N43" i="135"/>
  <c r="N42" i="135"/>
  <c r="Y42" i="135" s="1"/>
  <c r="N41" i="135"/>
  <c r="N40" i="135"/>
  <c r="W40" i="135" s="1"/>
  <c r="N39" i="135"/>
  <c r="N38" i="135"/>
  <c r="T38" i="135" s="1"/>
  <c r="N37" i="135"/>
  <c r="Y36" i="135"/>
  <c r="X36" i="135"/>
  <c r="W36" i="135"/>
  <c r="V36" i="135"/>
  <c r="U36" i="135"/>
  <c r="T36" i="135"/>
  <c r="S36" i="135"/>
  <c r="R36" i="135"/>
  <c r="N36" i="135"/>
  <c r="Q36" i="135" s="1"/>
  <c r="N35" i="135"/>
  <c r="Y35" i="135" s="1"/>
  <c r="N34" i="135"/>
  <c r="Q34" i="135" s="1"/>
  <c r="N33" i="135"/>
  <c r="Q33" i="135" s="1"/>
  <c r="N32" i="135"/>
  <c r="Y31" i="135"/>
  <c r="X31" i="135"/>
  <c r="W31" i="135"/>
  <c r="U31" i="135"/>
  <c r="N31" i="135"/>
  <c r="V31" i="135" s="1"/>
  <c r="N30" i="135"/>
  <c r="N29" i="135"/>
  <c r="Q29" i="135" s="1"/>
  <c r="Y28" i="135"/>
  <c r="X28" i="135"/>
  <c r="W28" i="135"/>
  <c r="V28" i="135"/>
  <c r="U28" i="135"/>
  <c r="T28" i="135"/>
  <c r="R28" i="135"/>
  <c r="N28" i="135"/>
  <c r="Q28" i="135" s="1"/>
  <c r="N27" i="135"/>
  <c r="N26" i="135"/>
  <c r="N25" i="135"/>
  <c r="N24" i="135"/>
  <c r="S24" i="135" s="1"/>
  <c r="N23" i="135"/>
  <c r="Y22" i="135"/>
  <c r="N22" i="135"/>
  <c r="R22" i="135" s="1"/>
  <c r="N21" i="135"/>
  <c r="T21" i="135" s="1"/>
  <c r="N20" i="135"/>
  <c r="Q20" i="135" s="1"/>
  <c r="N19" i="135"/>
  <c r="N18" i="135"/>
  <c r="Y18" i="135" s="1"/>
  <c r="N17" i="135"/>
  <c r="Y17" i="135" s="1"/>
  <c r="N16" i="135"/>
  <c r="S16" i="135" s="1"/>
  <c r="Y15" i="135"/>
  <c r="X15" i="135"/>
  <c r="W15" i="135"/>
  <c r="V15" i="135"/>
  <c r="U15" i="135"/>
  <c r="N15" i="135"/>
  <c r="S15" i="135" s="1"/>
  <c r="N14" i="135"/>
  <c r="V14" i="135" s="1"/>
  <c r="N13" i="135"/>
  <c r="W13" i="135" s="1"/>
  <c r="N12" i="135"/>
  <c r="Q12" i="135" s="1"/>
  <c r="N11" i="135"/>
  <c r="Y10" i="135"/>
  <c r="X10" i="135"/>
  <c r="W10" i="135"/>
  <c r="V10" i="135"/>
  <c r="S10" i="135"/>
  <c r="N10" i="135"/>
  <c r="U10" i="135" s="1"/>
  <c r="N9" i="135"/>
  <c r="N8" i="135"/>
  <c r="Y8" i="135" s="1"/>
  <c r="N7" i="135"/>
  <c r="X7" i="135" s="1"/>
  <c r="N6" i="135"/>
  <c r="N99" i="134"/>
  <c r="Y99" i="134" s="1"/>
  <c r="N98" i="134"/>
  <c r="R98" i="134" s="1"/>
  <c r="N97" i="134"/>
  <c r="Y97" i="134" s="1"/>
  <c r="N96" i="134"/>
  <c r="N95" i="134"/>
  <c r="Y95" i="134" s="1"/>
  <c r="N94" i="134"/>
  <c r="N93" i="134"/>
  <c r="W93" i="134" s="1"/>
  <c r="N92" i="134"/>
  <c r="S92" i="134" s="1"/>
  <c r="N91" i="134"/>
  <c r="N90" i="134"/>
  <c r="R90" i="134" s="1"/>
  <c r="N89" i="134"/>
  <c r="N88" i="134"/>
  <c r="N87" i="134"/>
  <c r="T87" i="134" s="1"/>
  <c r="N86" i="134"/>
  <c r="N85" i="134"/>
  <c r="X85" i="134" s="1"/>
  <c r="N84" i="134"/>
  <c r="X84" i="134" s="1"/>
  <c r="N83" i="134"/>
  <c r="N82" i="134"/>
  <c r="R82" i="134" s="1"/>
  <c r="N81" i="134"/>
  <c r="Y81" i="134" s="1"/>
  <c r="N80" i="134"/>
  <c r="W80" i="134" s="1"/>
  <c r="N79" i="134"/>
  <c r="R79" i="134" s="1"/>
  <c r="N78" i="134"/>
  <c r="Q78" i="134" s="1"/>
  <c r="N77" i="134"/>
  <c r="Y77" i="134" s="1"/>
  <c r="N76" i="134"/>
  <c r="R76" i="134" s="1"/>
  <c r="N75" i="134"/>
  <c r="Y75" i="134" s="1"/>
  <c r="N74" i="134"/>
  <c r="S74" i="134" s="1"/>
  <c r="N73" i="134"/>
  <c r="S73" i="134" s="1"/>
  <c r="N72" i="134"/>
  <c r="R72" i="134" s="1"/>
  <c r="N71" i="134"/>
  <c r="V71" i="134" s="1"/>
  <c r="N70" i="134"/>
  <c r="N69" i="134"/>
  <c r="Y69" i="134" s="1"/>
  <c r="N68" i="134"/>
  <c r="N67" i="134"/>
  <c r="Q67" i="134" s="1"/>
  <c r="N66" i="134"/>
  <c r="R66" i="134" s="1"/>
  <c r="N65" i="134"/>
  <c r="W65" i="134" s="1"/>
  <c r="N64" i="134"/>
  <c r="S64" i="134" s="1"/>
  <c r="N63" i="134"/>
  <c r="V63" i="134" s="1"/>
  <c r="N62" i="134"/>
  <c r="W62" i="134" s="1"/>
  <c r="N61" i="134"/>
  <c r="V61" i="134" s="1"/>
  <c r="N60" i="134"/>
  <c r="Y60" i="134" s="1"/>
  <c r="N59" i="134"/>
  <c r="T59" i="134" s="1"/>
  <c r="N58" i="134"/>
  <c r="N57" i="134"/>
  <c r="Y57" i="134" s="1"/>
  <c r="N56" i="134"/>
  <c r="N55" i="134"/>
  <c r="N54" i="134"/>
  <c r="S54" i="134" s="1"/>
  <c r="N53" i="134"/>
  <c r="N52" i="134"/>
  <c r="W52" i="134" s="1"/>
  <c r="N51" i="134"/>
  <c r="N50" i="134"/>
  <c r="N49" i="134"/>
  <c r="N48" i="134"/>
  <c r="W48" i="134" s="1"/>
  <c r="N47" i="134"/>
  <c r="R47" i="134" s="1"/>
  <c r="N46" i="134"/>
  <c r="V46" i="134" s="1"/>
  <c r="N45" i="134"/>
  <c r="U45" i="134" s="1"/>
  <c r="N44" i="134"/>
  <c r="N43" i="134"/>
  <c r="S43" i="134" s="1"/>
  <c r="N42" i="134"/>
  <c r="R42" i="134" s="1"/>
  <c r="N41" i="134"/>
  <c r="Y41" i="134" s="1"/>
  <c r="N40" i="134"/>
  <c r="X40" i="134" s="1"/>
  <c r="N39" i="134"/>
  <c r="S39" i="134" s="1"/>
  <c r="N38" i="134"/>
  <c r="W38" i="134" s="1"/>
  <c r="N37" i="134"/>
  <c r="N36" i="134"/>
  <c r="Y36" i="134" s="1"/>
  <c r="N35" i="134"/>
  <c r="Y35" i="134" s="1"/>
  <c r="N34" i="134"/>
  <c r="N33" i="134"/>
  <c r="T33" i="134" s="1"/>
  <c r="N32" i="134"/>
  <c r="N31" i="134"/>
  <c r="Y31" i="134" s="1"/>
  <c r="N30" i="134"/>
  <c r="T30" i="134" s="1"/>
  <c r="N29" i="134"/>
  <c r="N28" i="134"/>
  <c r="N27" i="134"/>
  <c r="T27" i="134" s="1"/>
  <c r="N26" i="134"/>
  <c r="N25" i="134"/>
  <c r="S25" i="134" s="1"/>
  <c r="N24" i="134"/>
  <c r="W24" i="134" s="1"/>
  <c r="N23" i="134"/>
  <c r="U23" i="134" s="1"/>
  <c r="N22" i="134"/>
  <c r="U22" i="134" s="1"/>
  <c r="N21" i="134"/>
  <c r="N20" i="134"/>
  <c r="Y20" i="134" s="1"/>
  <c r="N19" i="134"/>
  <c r="Y19" i="134" s="1"/>
  <c r="N18" i="134"/>
  <c r="N17" i="134"/>
  <c r="Y17" i="134" s="1"/>
  <c r="N16" i="134"/>
  <c r="Y16" i="134" s="1"/>
  <c r="N15" i="134"/>
  <c r="N14" i="134"/>
  <c r="W14" i="134" s="1"/>
  <c r="N13" i="134"/>
  <c r="N12" i="134"/>
  <c r="Y12" i="134" s="1"/>
  <c r="N11" i="134"/>
  <c r="R11" i="134" s="1"/>
  <c r="N10" i="134"/>
  <c r="R10" i="134" s="1"/>
  <c r="N9" i="134"/>
  <c r="N8" i="134"/>
  <c r="Q8" i="134" s="1"/>
  <c r="N7" i="134"/>
  <c r="Q7" i="134" s="1"/>
  <c r="N6" i="134"/>
  <c r="Q95" i="130"/>
  <c r="R95" i="130"/>
  <c r="S95" i="130"/>
  <c r="T95" i="130"/>
  <c r="U95" i="130"/>
  <c r="W95" i="130"/>
  <c r="Y95" i="130"/>
  <c r="Q7" i="130"/>
  <c r="R7" i="130"/>
  <c r="S7" i="130"/>
  <c r="T7" i="130"/>
  <c r="U7" i="130"/>
  <c r="V7" i="130"/>
  <c r="N7" i="130"/>
  <c r="Y7" i="130" s="1"/>
  <c r="N95" i="130"/>
  <c r="V95" i="130" s="1"/>
  <c r="X32" i="145" l="1"/>
  <c r="L32" i="145" s="1"/>
  <c r="J12" i="118" s="1"/>
  <c r="T78" i="144"/>
  <c r="H78" i="144" s="1"/>
  <c r="F9" i="118" s="1"/>
  <c r="W78" i="144"/>
  <c r="K78" i="144" s="1"/>
  <c r="I9" i="118" s="1"/>
  <c r="Q78" i="144"/>
  <c r="E78" i="144" s="1"/>
  <c r="C9" i="118" s="1"/>
  <c r="R78" i="144"/>
  <c r="F78" i="144" s="1"/>
  <c r="D9" i="118" s="1"/>
  <c r="S78" i="144"/>
  <c r="G78" i="144" s="1"/>
  <c r="E9" i="118" s="1"/>
  <c r="T30" i="147"/>
  <c r="H30" i="147" s="1"/>
  <c r="W30" i="147"/>
  <c r="K30" i="147" s="1"/>
  <c r="U30" i="147"/>
  <c r="I30" i="147" s="1"/>
  <c r="V30" i="147"/>
  <c r="J30" i="147" s="1"/>
  <c r="R30" i="147"/>
  <c r="F30" i="147" s="1"/>
  <c r="Q30" i="147"/>
  <c r="E30" i="147" s="1"/>
  <c r="S30" i="147"/>
  <c r="G30" i="147" s="1"/>
  <c r="Q32" i="145"/>
  <c r="E32" i="145" s="1"/>
  <c r="C12" i="118" s="1"/>
  <c r="Y32" i="145"/>
  <c r="M32" i="145" s="1"/>
  <c r="K12" i="118" s="1"/>
  <c r="S32" i="145"/>
  <c r="G32" i="145" s="1"/>
  <c r="E12" i="118" s="1"/>
  <c r="R32" i="145"/>
  <c r="F32" i="145" s="1"/>
  <c r="D12" i="118" s="1"/>
  <c r="U32" i="145"/>
  <c r="I32" i="145" s="1"/>
  <c r="G12" i="118" s="1"/>
  <c r="V32" i="145"/>
  <c r="J32" i="145" s="1"/>
  <c r="H12" i="118" s="1"/>
  <c r="W32" i="145"/>
  <c r="K32" i="145" s="1"/>
  <c r="I12" i="118" s="1"/>
  <c r="T32" i="145"/>
  <c r="H32" i="145" s="1"/>
  <c r="F12" i="118" s="1"/>
  <c r="T47" i="142"/>
  <c r="H47" i="142" s="1"/>
  <c r="F14" i="118" s="1"/>
  <c r="X47" i="142"/>
  <c r="L47" i="142" s="1"/>
  <c r="J14" i="118" s="1"/>
  <c r="T26" i="138"/>
  <c r="H26" i="138" s="1"/>
  <c r="F4" i="118" s="1"/>
  <c r="U26" i="138"/>
  <c r="I26" i="138" s="1"/>
  <c r="G4" i="118" s="1"/>
  <c r="V26" i="138"/>
  <c r="J26" i="138" s="1"/>
  <c r="H4" i="118" s="1"/>
  <c r="W26" i="138"/>
  <c r="K26" i="138" s="1"/>
  <c r="I4" i="118" s="1"/>
  <c r="X26" i="138"/>
  <c r="L26" i="138" s="1"/>
  <c r="J4" i="118" s="1"/>
  <c r="Y26" i="138"/>
  <c r="M26" i="138" s="1"/>
  <c r="K4" i="118" s="1"/>
  <c r="Q6" i="138"/>
  <c r="Q26" i="138" s="1"/>
  <c r="E26" i="138" s="1"/>
  <c r="C4" i="118" s="1"/>
  <c r="R6" i="138"/>
  <c r="R26" i="138" s="1"/>
  <c r="F26" i="138" s="1"/>
  <c r="D4" i="118" s="1"/>
  <c r="S6" i="138"/>
  <c r="S26" i="138" s="1"/>
  <c r="G26" i="138" s="1"/>
  <c r="E4" i="118" s="1"/>
  <c r="X30" i="137"/>
  <c r="L30" i="137" s="1"/>
  <c r="J5" i="118" s="1"/>
  <c r="S30" i="137"/>
  <c r="G30" i="137" s="1"/>
  <c r="E5" i="118" s="1"/>
  <c r="U30" i="137"/>
  <c r="I30" i="137" s="1"/>
  <c r="G5" i="118" s="1"/>
  <c r="W30" i="137"/>
  <c r="K30" i="137" s="1"/>
  <c r="I5" i="118" s="1"/>
  <c r="Y30" i="137"/>
  <c r="M30" i="137" s="1"/>
  <c r="K5" i="118" s="1"/>
  <c r="Q30" i="137"/>
  <c r="E30" i="137" s="1"/>
  <c r="C5" i="118" s="1"/>
  <c r="R30" i="137"/>
  <c r="F30" i="137" s="1"/>
  <c r="D5" i="118" s="1"/>
  <c r="T30" i="137"/>
  <c r="H30" i="137" s="1"/>
  <c r="F5" i="118" s="1"/>
  <c r="V30" i="137"/>
  <c r="J30" i="137" s="1"/>
  <c r="H5" i="118" s="1"/>
  <c r="Y28" i="136"/>
  <c r="M28" i="136" s="1"/>
  <c r="K8" i="118" s="1"/>
  <c r="V8" i="136"/>
  <c r="V28" i="136" s="1"/>
  <c r="J28" i="136" s="1"/>
  <c r="H8" i="118" s="1"/>
  <c r="W8" i="136"/>
  <c r="W28" i="136" s="1"/>
  <c r="K28" i="136" s="1"/>
  <c r="I8" i="118" s="1"/>
  <c r="X8" i="136"/>
  <c r="X28" i="136" s="1"/>
  <c r="L28" i="136" s="1"/>
  <c r="J8" i="118" s="1"/>
  <c r="X9" i="136"/>
  <c r="Y9" i="136"/>
  <c r="R8" i="136"/>
  <c r="S8" i="136"/>
  <c r="T8" i="136"/>
  <c r="U8" i="136"/>
  <c r="U9" i="136"/>
  <c r="U28" i="136" s="1"/>
  <c r="I28" i="136" s="1"/>
  <c r="G8" i="118" s="1"/>
  <c r="S9" i="136"/>
  <c r="S28" i="136" s="1"/>
  <c r="G28" i="136" s="1"/>
  <c r="E8" i="118" s="1"/>
  <c r="R9" i="136"/>
  <c r="R28" i="136" s="1"/>
  <c r="F28" i="136" s="1"/>
  <c r="D8" i="118" s="1"/>
  <c r="Q9" i="136"/>
  <c r="Q28" i="136" s="1"/>
  <c r="E28" i="136" s="1"/>
  <c r="C8" i="118" s="1"/>
  <c r="T9" i="136"/>
  <c r="V9" i="136"/>
  <c r="S40" i="135"/>
  <c r="S78" i="135"/>
  <c r="Q89" i="135"/>
  <c r="V7" i="135"/>
  <c r="U20" i="135"/>
  <c r="S44" i="135"/>
  <c r="X74" i="135"/>
  <c r="T78" i="135"/>
  <c r="T85" i="135"/>
  <c r="W7" i="135"/>
  <c r="R24" i="135"/>
  <c r="V40" i="135"/>
  <c r="T44" i="135"/>
  <c r="Y53" i="135"/>
  <c r="Y74" i="135"/>
  <c r="V83" i="135"/>
  <c r="S89" i="135"/>
  <c r="W20" i="135"/>
  <c r="W83" i="135"/>
  <c r="X20" i="135"/>
  <c r="S33" i="135"/>
  <c r="V44" i="135"/>
  <c r="W54" i="135"/>
  <c r="W96" i="135"/>
  <c r="U8" i="135"/>
  <c r="Y20" i="135"/>
  <c r="U24" i="135"/>
  <c r="T33" i="135"/>
  <c r="X54" i="135"/>
  <c r="Q70" i="135"/>
  <c r="V89" i="135"/>
  <c r="U29" i="135"/>
  <c r="Y51" i="135"/>
  <c r="Y54" i="135"/>
  <c r="T68" i="135"/>
  <c r="W8" i="135"/>
  <c r="V33" i="135"/>
  <c r="U68" i="135"/>
  <c r="Q87" i="135"/>
  <c r="R100" i="135"/>
  <c r="X8" i="135"/>
  <c r="T17" i="135"/>
  <c r="S22" i="135"/>
  <c r="W33" i="135"/>
  <c r="U38" i="135"/>
  <c r="S42" i="135"/>
  <c r="U49" i="135"/>
  <c r="R52" i="135"/>
  <c r="W65" i="135"/>
  <c r="V68" i="135"/>
  <c r="U76" i="135"/>
  <c r="S84" i="135"/>
  <c r="T87" i="135"/>
  <c r="Y89" i="135"/>
  <c r="U94" i="135"/>
  <c r="S100" i="135"/>
  <c r="X13" i="135"/>
  <c r="U17" i="135"/>
  <c r="T22" i="135"/>
  <c r="X33" i="135"/>
  <c r="V38" i="135"/>
  <c r="V42" i="135"/>
  <c r="X45" i="135"/>
  <c r="V49" i="135"/>
  <c r="S52" i="135"/>
  <c r="U56" i="135"/>
  <c r="V60" i="135"/>
  <c r="X65" i="135"/>
  <c r="W68" i="135"/>
  <c r="V76" i="135"/>
  <c r="T84" i="135"/>
  <c r="U87" i="135"/>
  <c r="V94" i="135"/>
  <c r="V100" i="135"/>
  <c r="R96" i="135"/>
  <c r="R44" i="135"/>
  <c r="S51" i="135"/>
  <c r="S85" i="135"/>
  <c r="S96" i="135"/>
  <c r="V47" i="135"/>
  <c r="R89" i="135"/>
  <c r="U51" i="135"/>
  <c r="U78" i="135"/>
  <c r="U85" i="135"/>
  <c r="U44" i="135"/>
  <c r="V96" i="135"/>
  <c r="T24" i="135"/>
  <c r="Y47" i="135"/>
  <c r="R68" i="135"/>
  <c r="X83" i="135"/>
  <c r="U89" i="135"/>
  <c r="Q17" i="135"/>
  <c r="R60" i="135"/>
  <c r="S68" i="135"/>
  <c r="R76" i="135"/>
  <c r="Y83" i="135"/>
  <c r="V8" i="135"/>
  <c r="Y12" i="135"/>
  <c r="V24" i="135"/>
  <c r="Q42" i="135"/>
  <c r="S76" i="135"/>
  <c r="W89" i="135"/>
  <c r="W24" i="135"/>
  <c r="R42" i="135"/>
  <c r="Y44" i="135"/>
  <c r="T49" i="135"/>
  <c r="T60" i="135"/>
  <c r="V65" i="135"/>
  <c r="T76" i="135"/>
  <c r="R84" i="135"/>
  <c r="T94" i="135"/>
  <c r="V13" i="135"/>
  <c r="Y29" i="135"/>
  <c r="U60" i="135"/>
  <c r="Y13" i="135"/>
  <c r="V17" i="135"/>
  <c r="U22" i="135"/>
  <c r="Y33" i="135"/>
  <c r="W38" i="135"/>
  <c r="W42" i="135"/>
  <c r="Y45" i="135"/>
  <c r="W49" i="135"/>
  <c r="T52" i="135"/>
  <c r="V56" i="135"/>
  <c r="W60" i="135"/>
  <c r="Y65" i="135"/>
  <c r="X68" i="135"/>
  <c r="W76" i="135"/>
  <c r="U84" i="135"/>
  <c r="V87" i="135"/>
  <c r="W94" i="135"/>
  <c r="W100" i="135"/>
  <c r="W102" i="135" s="1"/>
  <c r="K102" i="135" s="1"/>
  <c r="I18" i="118" s="1"/>
  <c r="R10" i="135"/>
  <c r="W17" i="135"/>
  <c r="V22" i="135"/>
  <c r="T31" i="135"/>
  <c r="X38" i="135"/>
  <c r="X42" i="135"/>
  <c r="X49" i="135"/>
  <c r="U52" i="135"/>
  <c r="X60" i="135"/>
  <c r="Y68" i="135"/>
  <c r="T73" i="135"/>
  <c r="X76" i="135"/>
  <c r="Q82" i="135"/>
  <c r="V84" i="135"/>
  <c r="W87" i="135"/>
  <c r="X94" i="135"/>
  <c r="X100" i="135"/>
  <c r="W74" i="135"/>
  <c r="X63" i="135"/>
  <c r="W12" i="135"/>
  <c r="Y85" i="135"/>
  <c r="X51" i="135"/>
  <c r="W22" i="135"/>
  <c r="Y94" i="135"/>
  <c r="R51" i="135"/>
  <c r="V62" i="135"/>
  <c r="R78" i="135"/>
  <c r="T40" i="135"/>
  <c r="W62" i="135"/>
  <c r="Q24" i="135"/>
  <c r="U40" i="135"/>
  <c r="T51" i="135"/>
  <c r="X62" i="135"/>
  <c r="T96" i="135"/>
  <c r="V20" i="135"/>
  <c r="W47" i="135"/>
  <c r="R33" i="135"/>
  <c r="X47" i="135"/>
  <c r="V51" i="135"/>
  <c r="V78" i="135"/>
  <c r="T89" i="135"/>
  <c r="W51" i="135"/>
  <c r="Y63" i="135"/>
  <c r="W78" i="135"/>
  <c r="X12" i="135"/>
  <c r="T29" i="135"/>
  <c r="W44" i="135"/>
  <c r="X78" i="135"/>
  <c r="R17" i="135"/>
  <c r="U33" i="135"/>
  <c r="X44" i="135"/>
  <c r="S60" i="135"/>
  <c r="Y78" i="135"/>
  <c r="S17" i="135"/>
  <c r="X29" i="135"/>
  <c r="X17" i="135"/>
  <c r="Y38" i="135"/>
  <c r="Y49" i="135"/>
  <c r="V52" i="135"/>
  <c r="Y60" i="135"/>
  <c r="Y76" i="135"/>
  <c r="W84" i="135"/>
  <c r="X87" i="135"/>
  <c r="T10" i="135"/>
  <c r="T15" i="135"/>
  <c r="X22" i="135"/>
  <c r="S28" i="135"/>
  <c r="W52" i="135"/>
  <c r="T67" i="135"/>
  <c r="X84" i="135"/>
  <c r="R92" i="135"/>
  <c r="S23" i="135"/>
  <c r="R23" i="135"/>
  <c r="U23" i="135"/>
  <c r="Y23" i="135"/>
  <c r="V23" i="135"/>
  <c r="X23" i="135"/>
  <c r="W23" i="135"/>
  <c r="T23" i="135"/>
  <c r="Q23" i="135"/>
  <c r="S95" i="135"/>
  <c r="R95" i="135"/>
  <c r="W95" i="135"/>
  <c r="U95" i="135"/>
  <c r="X95" i="135"/>
  <c r="Y95" i="135"/>
  <c r="V95" i="135"/>
  <c r="Q95" i="135"/>
  <c r="T95" i="135"/>
  <c r="Y41" i="135"/>
  <c r="U41" i="135"/>
  <c r="X41" i="135"/>
  <c r="W41" i="135"/>
  <c r="V41" i="135"/>
  <c r="R41" i="135"/>
  <c r="T41" i="135"/>
  <c r="S41" i="135"/>
  <c r="Q41" i="135"/>
  <c r="U26" i="135"/>
  <c r="T26" i="135"/>
  <c r="S26" i="135"/>
  <c r="R26" i="135"/>
  <c r="Y26" i="135"/>
  <c r="W26" i="135"/>
  <c r="X26" i="135"/>
  <c r="V26" i="135"/>
  <c r="Q26" i="135"/>
  <c r="Y57" i="135"/>
  <c r="X57" i="135"/>
  <c r="W57" i="135"/>
  <c r="V57" i="135"/>
  <c r="T57" i="135"/>
  <c r="U57" i="135"/>
  <c r="S57" i="135"/>
  <c r="R57" i="135"/>
  <c r="Q57" i="135"/>
  <c r="S79" i="135"/>
  <c r="R79" i="135"/>
  <c r="Y79" i="135"/>
  <c r="T79" i="135"/>
  <c r="X79" i="135"/>
  <c r="V79" i="135"/>
  <c r="U79" i="135"/>
  <c r="Q79" i="135"/>
  <c r="W79" i="135"/>
  <c r="T71" i="135"/>
  <c r="U50" i="135"/>
  <c r="T50" i="135"/>
  <c r="Y50" i="135"/>
  <c r="V50" i="135"/>
  <c r="X50" i="135"/>
  <c r="W50" i="135"/>
  <c r="S50" i="135"/>
  <c r="U71" i="135"/>
  <c r="X11" i="135"/>
  <c r="W11" i="135"/>
  <c r="U11" i="135"/>
  <c r="T11" i="135"/>
  <c r="S11" i="135"/>
  <c r="V11" i="135"/>
  <c r="Y19" i="135"/>
  <c r="X19" i="135"/>
  <c r="R21" i="135"/>
  <c r="Q93" i="135"/>
  <c r="Y32" i="135"/>
  <c r="X32" i="135"/>
  <c r="W32" i="135"/>
  <c r="V32" i="135"/>
  <c r="T32" i="135"/>
  <c r="U32" i="135"/>
  <c r="R50" i="135"/>
  <c r="W77" i="135"/>
  <c r="V77" i="135"/>
  <c r="U77" i="135"/>
  <c r="T77" i="135"/>
  <c r="S77" i="135"/>
  <c r="Y77" i="135"/>
  <c r="X77" i="135"/>
  <c r="R93" i="135"/>
  <c r="R11" i="135"/>
  <c r="X71" i="135"/>
  <c r="U66" i="135"/>
  <c r="T66" i="135"/>
  <c r="Y66" i="135"/>
  <c r="W66" i="135"/>
  <c r="X66" i="135"/>
  <c r="Q21" i="135"/>
  <c r="Q91" i="135"/>
  <c r="W93" i="135"/>
  <c r="V93" i="135"/>
  <c r="Y93" i="135"/>
  <c r="U93" i="135"/>
  <c r="X93" i="135"/>
  <c r="Q16" i="135"/>
  <c r="S39" i="135"/>
  <c r="R39" i="135"/>
  <c r="Y39" i="135"/>
  <c r="X39" i="135"/>
  <c r="W39" i="135"/>
  <c r="Q50" i="135"/>
  <c r="S55" i="135"/>
  <c r="R55" i="135"/>
  <c r="Y55" i="135"/>
  <c r="X55" i="135"/>
  <c r="Y64" i="135"/>
  <c r="X64" i="135"/>
  <c r="W64" i="135"/>
  <c r="R80" i="135"/>
  <c r="W6" i="135"/>
  <c r="V6" i="135"/>
  <c r="T6" i="135"/>
  <c r="S6" i="135"/>
  <c r="R6" i="135"/>
  <c r="U6" i="135"/>
  <c r="Q11" i="135"/>
  <c r="R16" i="135"/>
  <c r="S21" i="135"/>
  <c r="Q35" i="135"/>
  <c r="S91" i="135"/>
  <c r="V9" i="135"/>
  <c r="Y9" i="135"/>
  <c r="X9" i="135"/>
  <c r="W9" i="135"/>
  <c r="Q14" i="135"/>
  <c r="R19" i="135"/>
  <c r="V27" i="135"/>
  <c r="T27" i="135"/>
  <c r="S27" i="135"/>
  <c r="Q27" i="135"/>
  <c r="U27" i="135"/>
  <c r="R27" i="135"/>
  <c r="Q32" i="135"/>
  <c r="R35" i="135"/>
  <c r="T39" i="135"/>
  <c r="W37" i="135"/>
  <c r="V37" i="135"/>
  <c r="Y37" i="135"/>
  <c r="Y48" i="135"/>
  <c r="X48" i="135"/>
  <c r="U48" i="135"/>
  <c r="W48" i="135"/>
  <c r="V48" i="135"/>
  <c r="Y6" i="135"/>
  <c r="Y102" i="135" s="1"/>
  <c r="M102" i="135" s="1"/>
  <c r="K18" i="118" s="1"/>
  <c r="S14" i="135"/>
  <c r="T19" i="135"/>
  <c r="X27" i="135"/>
  <c r="Y30" i="135"/>
  <c r="X30" i="135"/>
  <c r="W30" i="135"/>
  <c r="V30" i="135"/>
  <c r="S32" i="135"/>
  <c r="Q37" i="135"/>
  <c r="V39" i="135"/>
  <c r="W53" i="135"/>
  <c r="V53" i="135"/>
  <c r="V55" i="135"/>
  <c r="T64" i="135"/>
  <c r="R75" i="135"/>
  <c r="S7" i="135"/>
  <c r="Y7" i="135"/>
  <c r="R12" i="135"/>
  <c r="T14" i="135"/>
  <c r="U19" i="135"/>
  <c r="Y27" i="135"/>
  <c r="Q30" i="135"/>
  <c r="U35" i="135"/>
  <c r="R48" i="135"/>
  <c r="Q53" i="135"/>
  <c r="Q62" i="135"/>
  <c r="S75" i="135"/>
  <c r="Y97" i="135"/>
  <c r="X97" i="135"/>
  <c r="U97" i="135"/>
  <c r="T97" i="135"/>
  <c r="W97" i="135"/>
  <c r="V97" i="135"/>
  <c r="S97" i="135"/>
  <c r="T9" i="135"/>
  <c r="U14" i="135"/>
  <c r="V19" i="135"/>
  <c r="X25" i="135"/>
  <c r="W25" i="135"/>
  <c r="U25" i="135"/>
  <c r="T25" i="135"/>
  <c r="V25" i="135"/>
  <c r="S25" i="135"/>
  <c r="V35" i="135"/>
  <c r="S37" i="135"/>
  <c r="S48" i="135"/>
  <c r="R53" i="135"/>
  <c r="Y59" i="135"/>
  <c r="W59" i="135"/>
  <c r="V59" i="135"/>
  <c r="U59" i="135"/>
  <c r="T59" i="135"/>
  <c r="X59" i="135"/>
  <c r="R62" i="135"/>
  <c r="V64" i="135"/>
  <c r="X73" i="135"/>
  <c r="Y73" i="135"/>
  <c r="T75" i="135"/>
  <c r="W81" i="135"/>
  <c r="S81" i="135"/>
  <c r="R81" i="135"/>
  <c r="V81" i="135"/>
  <c r="T81" i="135"/>
  <c r="U81" i="135"/>
  <c r="Q81" i="135"/>
  <c r="U9" i="135"/>
  <c r="Q25" i="135"/>
  <c r="T37" i="135"/>
  <c r="Y46" i="135"/>
  <c r="W46" i="135"/>
  <c r="X46" i="135"/>
  <c r="Q73" i="135"/>
  <c r="X81" i="135"/>
  <c r="R97" i="135"/>
  <c r="T7" i="135"/>
  <c r="U12" i="135"/>
  <c r="X35" i="135"/>
  <c r="X43" i="135"/>
  <c r="W43" i="135"/>
  <c r="T43" i="135"/>
  <c r="R43" i="135"/>
  <c r="V43" i="135"/>
  <c r="U43" i="135"/>
  <c r="S43" i="135"/>
  <c r="Q46" i="135"/>
  <c r="T53" i="135"/>
  <c r="R59" i="135"/>
  <c r="T62" i="135"/>
  <c r="R73" i="135"/>
  <c r="Y81" i="135"/>
  <c r="U100" i="135"/>
  <c r="T100" i="135"/>
  <c r="S71" i="135"/>
  <c r="R71" i="135"/>
  <c r="U18" i="135"/>
  <c r="W18" i="135"/>
  <c r="S18" i="135"/>
  <c r="R18" i="135"/>
  <c r="V18" i="135"/>
  <c r="Q18" i="135"/>
  <c r="T18" i="135"/>
  <c r="Q66" i="135"/>
  <c r="X18" i="135"/>
  <c r="W21" i="135"/>
  <c r="V21" i="135"/>
  <c r="Y21" i="135"/>
  <c r="X21" i="135"/>
  <c r="U21" i="135"/>
  <c r="U34" i="135"/>
  <c r="T34" i="135"/>
  <c r="Y34" i="135"/>
  <c r="X34" i="135"/>
  <c r="V34" i="135"/>
  <c r="R34" i="135"/>
  <c r="W34" i="135"/>
  <c r="S34" i="135"/>
  <c r="R66" i="135"/>
  <c r="Y80" i="135"/>
  <c r="X80" i="135"/>
  <c r="X91" i="135"/>
  <c r="Y91" i="135"/>
  <c r="Y16" i="135"/>
  <c r="X16" i="135"/>
  <c r="T16" i="135"/>
  <c r="U16" i="135"/>
  <c r="W16" i="135"/>
  <c r="V16" i="135"/>
  <c r="S66" i="135"/>
  <c r="Q80" i="135"/>
  <c r="V66" i="135"/>
  <c r="V71" i="135"/>
  <c r="Y88" i="135"/>
  <c r="X88" i="135"/>
  <c r="W88" i="135"/>
  <c r="T88" i="135"/>
  <c r="R88" i="135"/>
  <c r="V88" i="135"/>
  <c r="U88" i="135"/>
  <c r="S88" i="135"/>
  <c r="R91" i="135"/>
  <c r="W101" i="135"/>
  <c r="T101" i="135"/>
  <c r="R101" i="135"/>
  <c r="V101" i="135"/>
  <c r="Q101" i="135"/>
  <c r="U101" i="135"/>
  <c r="S101" i="135"/>
  <c r="Y14" i="135"/>
  <c r="X14" i="135"/>
  <c r="W14" i="135"/>
  <c r="Q19" i="135"/>
  <c r="Q39" i="135"/>
  <c r="Q64" i="135"/>
  <c r="W71" i="135"/>
  <c r="S80" i="135"/>
  <c r="Q6" i="135"/>
  <c r="T55" i="135"/>
  <c r="R64" i="135"/>
  <c r="X75" i="135"/>
  <c r="Y75" i="135"/>
  <c r="V75" i="135"/>
  <c r="W75" i="135"/>
  <c r="Q77" i="135"/>
  <c r="T80" i="135"/>
  <c r="T91" i="135"/>
  <c r="Y101" i="135"/>
  <c r="X6" i="135"/>
  <c r="Q9" i="135"/>
  <c r="Y11" i="135"/>
  <c r="R14" i="135"/>
  <c r="S19" i="135"/>
  <c r="W27" i="135"/>
  <c r="R32" i="135"/>
  <c r="S35" i="135"/>
  <c r="U39" i="135"/>
  <c r="U55" i="135"/>
  <c r="W61" i="135"/>
  <c r="V61" i="135"/>
  <c r="Y61" i="135"/>
  <c r="T61" i="135"/>
  <c r="S61" i="135"/>
  <c r="Q61" i="135"/>
  <c r="X61" i="135"/>
  <c r="U61" i="135"/>
  <c r="R61" i="135"/>
  <c r="S64" i="135"/>
  <c r="Y71" i="135"/>
  <c r="Q75" i="135"/>
  <c r="R77" i="135"/>
  <c r="U80" i="135"/>
  <c r="U91" i="135"/>
  <c r="T93" i="135"/>
  <c r="R9" i="135"/>
  <c r="T35" i="135"/>
  <c r="Q48" i="135"/>
  <c r="T86" i="135"/>
  <c r="Y86" i="135"/>
  <c r="W86" i="135"/>
  <c r="V86" i="135"/>
  <c r="X86" i="135"/>
  <c r="U86" i="135"/>
  <c r="V91" i="135"/>
  <c r="S9" i="135"/>
  <c r="R37" i="135"/>
  <c r="W55" i="135"/>
  <c r="U64" i="135"/>
  <c r="W80" i="135"/>
  <c r="Q86" i="135"/>
  <c r="Q7" i="135"/>
  <c r="S12" i="135"/>
  <c r="R30" i="135"/>
  <c r="Q97" i="135"/>
  <c r="R7" i="135"/>
  <c r="T12" i="135"/>
  <c r="W19" i="135"/>
  <c r="S30" i="135"/>
  <c r="W35" i="135"/>
  <c r="T48" i="135"/>
  <c r="S53" i="135"/>
  <c r="Q59" i="135"/>
  <c r="S62" i="135"/>
  <c r="S86" i="135"/>
  <c r="R25" i="135"/>
  <c r="T30" i="135"/>
  <c r="U37" i="135"/>
  <c r="U7" i="135"/>
  <c r="V12" i="135"/>
  <c r="Y25" i="135"/>
  <c r="U30" i="135"/>
  <c r="X37" i="135"/>
  <c r="Q43" i="135"/>
  <c r="R46" i="135"/>
  <c r="U53" i="135"/>
  <c r="S59" i="135"/>
  <c r="U62" i="135"/>
  <c r="X70" i="135"/>
  <c r="W70" i="135"/>
  <c r="U70" i="135"/>
  <c r="T70" i="135"/>
  <c r="S70" i="135"/>
  <c r="R70" i="135"/>
  <c r="V70" i="135"/>
  <c r="S73" i="135"/>
  <c r="U82" i="135"/>
  <c r="T82" i="135"/>
  <c r="Y82" i="135"/>
  <c r="Q100" i="135"/>
  <c r="Y72" i="135"/>
  <c r="X72" i="135"/>
  <c r="Q54" i="135"/>
  <c r="Q90" i="135"/>
  <c r="Q45" i="135"/>
  <c r="Y56" i="135"/>
  <c r="X56" i="135"/>
  <c r="Q38" i="135"/>
  <c r="S54" i="135"/>
  <c r="T63" i="135"/>
  <c r="Q74" i="135"/>
  <c r="R83" i="135"/>
  <c r="R8" i="135"/>
  <c r="S13" i="135"/>
  <c r="R38" i="135"/>
  <c r="Y40" i="135"/>
  <c r="X40" i="135"/>
  <c r="S45" i="135"/>
  <c r="Q49" i="135"/>
  <c r="T54" i="135"/>
  <c r="R56" i="135"/>
  <c r="U58" i="135"/>
  <c r="T58" i="135"/>
  <c r="U63" i="135"/>
  <c r="S65" i="135"/>
  <c r="Q67" i="135"/>
  <c r="T72" i="135"/>
  <c r="S83" i="135"/>
  <c r="W85" i="135"/>
  <c r="V85" i="135"/>
  <c r="V90" i="135"/>
  <c r="Q94" i="135"/>
  <c r="R54" i="135"/>
  <c r="U74" i="135"/>
  <c r="T74" i="135"/>
  <c r="W29" i="135"/>
  <c r="V29" i="135"/>
  <c r="S72" i="135"/>
  <c r="S90" i="135"/>
  <c r="R20" i="135"/>
  <c r="T13" i="135"/>
  <c r="Q15" i="135"/>
  <c r="Q40" i="135"/>
  <c r="R67" i="135"/>
  <c r="T83" i="135"/>
  <c r="Q85" i="135"/>
  <c r="R94" i="135"/>
  <c r="Y96" i="135"/>
  <c r="X96" i="135"/>
  <c r="U90" i="135"/>
  <c r="T90" i="135"/>
  <c r="W45" i="135"/>
  <c r="V45" i="135"/>
  <c r="S63" i="135"/>
  <c r="R63" i="135"/>
  <c r="Q72" i="135"/>
  <c r="Q13" i="135"/>
  <c r="Q65" i="135"/>
  <c r="R72" i="135"/>
  <c r="Q83" i="135"/>
  <c r="R90" i="135"/>
  <c r="Q8" i="135"/>
  <c r="R13" i="135"/>
  <c r="S47" i="135"/>
  <c r="R47" i="135"/>
  <c r="Q56" i="135"/>
  <c r="R65" i="135"/>
  <c r="S8" i="135"/>
  <c r="S20" i="135"/>
  <c r="Q22" i="135"/>
  <c r="R29" i="135"/>
  <c r="S31" i="135"/>
  <c r="R31" i="135"/>
  <c r="S38" i="135"/>
  <c r="T45" i="135"/>
  <c r="T47" i="135"/>
  <c r="R49" i="135"/>
  <c r="U54" i="135"/>
  <c r="S56" i="135"/>
  <c r="Q58" i="135"/>
  <c r="V63" i="135"/>
  <c r="T65" i="135"/>
  <c r="U72" i="135"/>
  <c r="S74" i="135"/>
  <c r="T8" i="135"/>
  <c r="Q10" i="135"/>
  <c r="U13" i="135"/>
  <c r="R15" i="135"/>
  <c r="T20" i="135"/>
  <c r="Y24" i="135"/>
  <c r="X24" i="135"/>
  <c r="S29" i="135"/>
  <c r="Q31" i="135"/>
  <c r="R40" i="135"/>
  <c r="U42" i="135"/>
  <c r="T42" i="135"/>
  <c r="U45" i="135"/>
  <c r="U47" i="135"/>
  <c r="T56" i="135"/>
  <c r="R58" i="135"/>
  <c r="W63" i="135"/>
  <c r="W69" i="135"/>
  <c r="V69" i="135"/>
  <c r="V72" i="135"/>
  <c r="V74" i="135"/>
  <c r="R85" i="135"/>
  <c r="S87" i="135"/>
  <c r="R87" i="135"/>
  <c r="X90" i="135"/>
  <c r="Q96" i="135"/>
  <c r="W73" i="134"/>
  <c r="X73" i="134"/>
  <c r="Y73" i="134"/>
  <c r="W87" i="134"/>
  <c r="X48" i="134"/>
  <c r="X87" i="134"/>
  <c r="W20" i="134"/>
  <c r="Y48" i="134"/>
  <c r="Y87" i="134"/>
  <c r="X20" i="134"/>
  <c r="Y10" i="134"/>
  <c r="Y42" i="134"/>
  <c r="Q57" i="134"/>
  <c r="X57" i="134"/>
  <c r="V33" i="134"/>
  <c r="T43" i="134"/>
  <c r="S82" i="134"/>
  <c r="Q95" i="134"/>
  <c r="V22" i="134"/>
  <c r="U43" i="134"/>
  <c r="T82" i="134"/>
  <c r="R95" i="134"/>
  <c r="W22" i="134"/>
  <c r="Y43" i="134"/>
  <c r="U82" i="134"/>
  <c r="S95" i="134"/>
  <c r="R7" i="134"/>
  <c r="Y33" i="134"/>
  <c r="Y66" i="134"/>
  <c r="V82" i="134"/>
  <c r="T95" i="134"/>
  <c r="S7" i="134"/>
  <c r="U60" i="134"/>
  <c r="W82" i="134"/>
  <c r="U95" i="134"/>
  <c r="T7" i="134"/>
  <c r="X24" i="134"/>
  <c r="W45" i="134"/>
  <c r="V60" i="134"/>
  <c r="X82" i="134"/>
  <c r="T90" i="134"/>
  <c r="V95" i="134"/>
  <c r="U7" i="134"/>
  <c r="Q17" i="134"/>
  <c r="X45" i="134"/>
  <c r="W60" i="134"/>
  <c r="Y82" i="134"/>
  <c r="W95" i="134"/>
  <c r="V7" i="134"/>
  <c r="W17" i="134"/>
  <c r="X60" i="134"/>
  <c r="Q79" i="134"/>
  <c r="V90" i="134"/>
  <c r="X95" i="134"/>
  <c r="W7" i="134"/>
  <c r="X17" i="134"/>
  <c r="U54" i="134"/>
  <c r="W90" i="134"/>
  <c r="X7" i="134"/>
  <c r="V54" i="134"/>
  <c r="S79" i="134"/>
  <c r="Y7" i="134"/>
  <c r="Q48" i="134"/>
  <c r="W54" i="134"/>
  <c r="T79" i="134"/>
  <c r="Y90" i="134"/>
  <c r="Y40" i="134"/>
  <c r="R48" i="134"/>
  <c r="W63" i="134"/>
  <c r="T73" i="134"/>
  <c r="U79" i="134"/>
  <c r="X97" i="134"/>
  <c r="S48" i="134"/>
  <c r="X63" i="134"/>
  <c r="U73" i="134"/>
  <c r="V79" i="134"/>
  <c r="U87" i="134"/>
  <c r="U33" i="134"/>
  <c r="W33" i="134"/>
  <c r="W66" i="134"/>
  <c r="X33" i="134"/>
  <c r="X66" i="134"/>
  <c r="S90" i="134"/>
  <c r="U90" i="134"/>
  <c r="T54" i="134"/>
  <c r="X90" i="134"/>
  <c r="Y63" i="134"/>
  <c r="V73" i="134"/>
  <c r="V87" i="134"/>
  <c r="R58" i="134"/>
  <c r="X58" i="134"/>
  <c r="Y58" i="134"/>
  <c r="S67" i="134"/>
  <c r="Y21" i="134"/>
  <c r="X21" i="134"/>
  <c r="W21" i="134"/>
  <c r="U25" i="134"/>
  <c r="R34" i="134"/>
  <c r="X34" i="134"/>
  <c r="V34" i="134"/>
  <c r="Y34" i="134"/>
  <c r="W34" i="134"/>
  <c r="W12" i="134"/>
  <c r="R18" i="134"/>
  <c r="Y18" i="134"/>
  <c r="X18" i="134"/>
  <c r="W18" i="134"/>
  <c r="V25" i="134"/>
  <c r="S34" i="134"/>
  <c r="T44" i="134"/>
  <c r="X44" i="134"/>
  <c r="W44" i="134"/>
  <c r="U44" i="134"/>
  <c r="Y44" i="134"/>
  <c r="V44" i="134"/>
  <c r="T58" i="134"/>
  <c r="U67" i="134"/>
  <c r="T34" i="134"/>
  <c r="T18" i="134"/>
  <c r="X25" i="134"/>
  <c r="S31" i="134"/>
  <c r="T41" i="134"/>
  <c r="V58" i="134"/>
  <c r="U18" i="134"/>
  <c r="Y25" i="134"/>
  <c r="T31" i="134"/>
  <c r="U41" i="134"/>
  <c r="W58" i="134"/>
  <c r="V18" i="134"/>
  <c r="R26" i="134"/>
  <c r="Y26" i="134"/>
  <c r="V26" i="134"/>
  <c r="U26" i="134"/>
  <c r="S26" i="134"/>
  <c r="X26" i="134"/>
  <c r="W26" i="134"/>
  <c r="T26" i="134"/>
  <c r="V41" i="134"/>
  <c r="R50" i="134"/>
  <c r="Y50" i="134"/>
  <c r="V50" i="134"/>
  <c r="U50" i="134"/>
  <c r="S50" i="134"/>
  <c r="X50" i="134"/>
  <c r="W50" i="134"/>
  <c r="T50" i="134"/>
  <c r="Y55" i="134"/>
  <c r="X55" i="134"/>
  <c r="W55" i="134"/>
  <c r="U55" i="134"/>
  <c r="V55" i="134"/>
  <c r="X64" i="134"/>
  <c r="W15" i="134"/>
  <c r="V15" i="134"/>
  <c r="U15" i="134"/>
  <c r="Y15" i="134"/>
  <c r="X15" i="134"/>
  <c r="S98" i="134"/>
  <c r="Q15" i="134"/>
  <c r="S23" i="134"/>
  <c r="Q27" i="134"/>
  <c r="W31" i="134"/>
  <c r="U46" i="134"/>
  <c r="Y52" i="134"/>
  <c r="X52" i="134"/>
  <c r="R55" i="134"/>
  <c r="U65" i="134"/>
  <c r="Q71" i="134"/>
  <c r="Q20" i="134"/>
  <c r="X31" i="134"/>
  <c r="S55" i="134"/>
  <c r="T10" i="134"/>
  <c r="S15" i="134"/>
  <c r="S27" i="134"/>
  <c r="W46" i="134"/>
  <c r="R52" i="134"/>
  <c r="T55" i="134"/>
  <c r="S71" i="134"/>
  <c r="Y89" i="134"/>
  <c r="S89" i="134"/>
  <c r="X89" i="134"/>
  <c r="W89" i="134"/>
  <c r="V89" i="134"/>
  <c r="U89" i="134"/>
  <c r="T89" i="134"/>
  <c r="V98" i="134"/>
  <c r="T20" i="134"/>
  <c r="U27" i="134"/>
  <c r="R39" i="134"/>
  <c r="Q43" i="134"/>
  <c r="Q47" i="134"/>
  <c r="T52" i="134"/>
  <c r="U71" i="134"/>
  <c r="X98" i="134"/>
  <c r="W10" i="134"/>
  <c r="U20" i="134"/>
  <c r="Y27" i="134"/>
  <c r="R43" i="134"/>
  <c r="U52" i="134"/>
  <c r="X61" i="134"/>
  <c r="Y98" i="134"/>
  <c r="X29" i="134"/>
  <c r="W29" i="134"/>
  <c r="V29" i="134"/>
  <c r="Q29" i="134"/>
  <c r="Y29" i="134"/>
  <c r="U29" i="134"/>
  <c r="T25" i="134"/>
  <c r="V12" i="134"/>
  <c r="T12" i="134"/>
  <c r="U12" i="134"/>
  <c r="S12" i="134"/>
  <c r="R12" i="134"/>
  <c r="Q12" i="134"/>
  <c r="S58" i="134"/>
  <c r="T67" i="134"/>
  <c r="Q31" i="134"/>
  <c r="R41" i="134"/>
  <c r="X12" i="134"/>
  <c r="S18" i="134"/>
  <c r="W25" i="134"/>
  <c r="R31" i="134"/>
  <c r="S41" i="134"/>
  <c r="U58" i="134"/>
  <c r="Y67" i="134"/>
  <c r="U34" i="134"/>
  <c r="W8" i="134"/>
  <c r="S8" i="134"/>
  <c r="R8" i="134"/>
  <c r="Y8" i="134"/>
  <c r="X8" i="134"/>
  <c r="X23" i="134"/>
  <c r="Y23" i="134"/>
  <c r="Q23" i="134"/>
  <c r="U31" i="134"/>
  <c r="R23" i="134"/>
  <c r="V31" i="134"/>
  <c r="W41" i="134"/>
  <c r="T46" i="134"/>
  <c r="Q55" i="134"/>
  <c r="T65" i="134"/>
  <c r="Y65" i="134"/>
  <c r="X65" i="134"/>
  <c r="X71" i="134"/>
  <c r="Y71" i="134"/>
  <c r="R74" i="134"/>
  <c r="Y74" i="134"/>
  <c r="W74" i="134"/>
  <c r="U74" i="134"/>
  <c r="X74" i="134"/>
  <c r="V74" i="134"/>
  <c r="X41" i="134"/>
  <c r="T98" i="134"/>
  <c r="Q6" i="134"/>
  <c r="W6" i="134"/>
  <c r="V6" i="134"/>
  <c r="U6" i="134"/>
  <c r="T6" i="134"/>
  <c r="S10" i="134"/>
  <c r="R15" i="134"/>
  <c r="T23" i="134"/>
  <c r="R27" i="134"/>
  <c r="Q52" i="134"/>
  <c r="V65" i="134"/>
  <c r="R71" i="134"/>
  <c r="T74" i="134"/>
  <c r="U98" i="134"/>
  <c r="S6" i="134"/>
  <c r="R20" i="134"/>
  <c r="X39" i="134"/>
  <c r="U39" i="134"/>
  <c r="Y39" i="134"/>
  <c r="W39" i="134"/>
  <c r="V39" i="134"/>
  <c r="U10" i="134"/>
  <c r="T15" i="134"/>
  <c r="S20" i="134"/>
  <c r="V23" i="134"/>
  <c r="Q39" i="134"/>
  <c r="Y47" i="134"/>
  <c r="W47" i="134"/>
  <c r="U47" i="134"/>
  <c r="S47" i="134"/>
  <c r="X47" i="134"/>
  <c r="V47" i="134"/>
  <c r="T47" i="134"/>
  <c r="S52" i="134"/>
  <c r="T71" i="134"/>
  <c r="Q89" i="134"/>
  <c r="W98" i="134"/>
  <c r="V10" i="134"/>
  <c r="W23" i="134"/>
  <c r="R89" i="134"/>
  <c r="X10" i="134"/>
  <c r="V20" i="134"/>
  <c r="T39" i="134"/>
  <c r="V52" i="134"/>
  <c r="Y61" i="134"/>
  <c r="W71" i="134"/>
  <c r="X79" i="134"/>
  <c r="W79" i="134"/>
  <c r="Y79" i="134"/>
  <c r="Q63" i="134"/>
  <c r="Q69" i="134"/>
  <c r="V93" i="134"/>
  <c r="U69" i="134"/>
  <c r="S97" i="134"/>
  <c r="Y59" i="134"/>
  <c r="S66" i="134"/>
  <c r="V69" i="134"/>
  <c r="Q87" i="134"/>
  <c r="X93" i="134"/>
  <c r="S99" i="134"/>
  <c r="R24" i="134"/>
  <c r="R33" i="134"/>
  <c r="T66" i="134"/>
  <c r="Q73" i="134"/>
  <c r="Y80" i="134"/>
  <c r="R87" i="134"/>
  <c r="Y93" i="134"/>
  <c r="T99" i="134"/>
  <c r="U19" i="134"/>
  <c r="T22" i="134"/>
  <c r="S24" i="134"/>
  <c r="S33" i="134"/>
  <c r="U35" i="134"/>
  <c r="W42" i="134"/>
  <c r="R54" i="134"/>
  <c r="S60" i="134"/>
  <c r="U63" i="134"/>
  <c r="U66" i="134"/>
  <c r="X69" i="134"/>
  <c r="R73" i="134"/>
  <c r="S87" i="134"/>
  <c r="V97" i="134"/>
  <c r="U99" i="134"/>
  <c r="S42" i="134"/>
  <c r="Q99" i="134"/>
  <c r="T42" i="134"/>
  <c r="R63" i="134"/>
  <c r="R99" i="134"/>
  <c r="Q33" i="134"/>
  <c r="U42" i="134"/>
  <c r="S63" i="134"/>
  <c r="T97" i="134"/>
  <c r="V42" i="134"/>
  <c r="Q54" i="134"/>
  <c r="T63" i="134"/>
  <c r="W69" i="134"/>
  <c r="U97" i="134"/>
  <c r="X42" i="134"/>
  <c r="T60" i="134"/>
  <c r="V66" i="134"/>
  <c r="W97" i="134"/>
  <c r="X70" i="134"/>
  <c r="Y70" i="134"/>
  <c r="W70" i="134"/>
  <c r="U70" i="134"/>
  <c r="V70" i="134"/>
  <c r="Q72" i="134"/>
  <c r="Q77" i="134"/>
  <c r="U85" i="134"/>
  <c r="Q70" i="134"/>
  <c r="U77" i="134"/>
  <c r="V85" i="134"/>
  <c r="V88" i="134"/>
  <c r="T88" i="134"/>
  <c r="U88" i="134"/>
  <c r="S88" i="134"/>
  <c r="W88" i="134"/>
  <c r="R88" i="134"/>
  <c r="Y88" i="134"/>
  <c r="X88" i="134"/>
  <c r="Q88" i="134"/>
  <c r="V96" i="134"/>
  <c r="T96" i="134"/>
  <c r="U96" i="134"/>
  <c r="S96" i="134"/>
  <c r="Y96" i="134"/>
  <c r="X96" i="134"/>
  <c r="W96" i="134"/>
  <c r="Q36" i="134"/>
  <c r="Q96" i="134"/>
  <c r="R36" i="134"/>
  <c r="T53" i="134"/>
  <c r="R53" i="134"/>
  <c r="S53" i="134"/>
  <c r="W53" i="134"/>
  <c r="V53" i="134"/>
  <c r="U53" i="134"/>
  <c r="Y53" i="134"/>
  <c r="X53" i="134"/>
  <c r="Y68" i="134"/>
  <c r="X68" i="134"/>
  <c r="W68" i="134"/>
  <c r="V68" i="134"/>
  <c r="S70" i="134"/>
  <c r="W77" i="134"/>
  <c r="X91" i="134"/>
  <c r="V91" i="134"/>
  <c r="W91" i="134"/>
  <c r="U91" i="134"/>
  <c r="X94" i="134"/>
  <c r="Y94" i="134"/>
  <c r="W94" i="134"/>
  <c r="V94" i="134"/>
  <c r="U94" i="134"/>
  <c r="T94" i="134"/>
  <c r="R96" i="134"/>
  <c r="V32" i="134"/>
  <c r="T32" i="134"/>
  <c r="U32" i="134"/>
  <c r="X32" i="134"/>
  <c r="W32" i="134"/>
  <c r="Y32" i="134"/>
  <c r="S32" i="134"/>
  <c r="X51" i="134"/>
  <c r="V51" i="134"/>
  <c r="W51" i="134"/>
  <c r="U51" i="134"/>
  <c r="T51" i="134"/>
  <c r="Y51" i="134"/>
  <c r="R68" i="134"/>
  <c r="Q75" i="134"/>
  <c r="Q81" i="134"/>
  <c r="X83" i="134"/>
  <c r="V83" i="134"/>
  <c r="W83" i="134"/>
  <c r="U83" i="134"/>
  <c r="X86" i="134"/>
  <c r="Y86" i="134"/>
  <c r="W86" i="134"/>
  <c r="T86" i="134"/>
  <c r="V86" i="134"/>
  <c r="U86" i="134"/>
  <c r="S86" i="134"/>
  <c r="R86" i="134"/>
  <c r="R91" i="134"/>
  <c r="R94" i="134"/>
  <c r="Q14" i="134"/>
  <c r="T37" i="134"/>
  <c r="R37" i="134"/>
  <c r="S37" i="134"/>
  <c r="Q11" i="134"/>
  <c r="R14" i="134"/>
  <c r="Q30" i="134"/>
  <c r="R32" i="134"/>
  <c r="X49" i="134"/>
  <c r="W49" i="134"/>
  <c r="V49" i="134"/>
  <c r="Y49" i="134"/>
  <c r="R51" i="134"/>
  <c r="V56" i="134"/>
  <c r="T56" i="134"/>
  <c r="U56" i="134"/>
  <c r="T68" i="134"/>
  <c r="S75" i="134"/>
  <c r="R83" i="134"/>
  <c r="T91" i="134"/>
  <c r="S14" i="134"/>
  <c r="R30" i="134"/>
  <c r="U37" i="134"/>
  <c r="S51" i="134"/>
  <c r="X62" i="134"/>
  <c r="Y62" i="134"/>
  <c r="T75" i="134"/>
  <c r="T81" i="134"/>
  <c r="S83" i="134"/>
  <c r="Y91" i="134"/>
  <c r="Y9" i="134"/>
  <c r="V9" i="134"/>
  <c r="X9" i="134"/>
  <c r="W9" i="134"/>
  <c r="U9" i="134"/>
  <c r="T14" i="134"/>
  <c r="R16" i="134"/>
  <c r="Y28" i="134"/>
  <c r="X28" i="134"/>
  <c r="W28" i="134"/>
  <c r="V28" i="134"/>
  <c r="V37" i="134"/>
  <c r="R49" i="134"/>
  <c r="R56" i="134"/>
  <c r="S16" i="134"/>
  <c r="Q28" i="134"/>
  <c r="X35" i="134"/>
  <c r="W35" i="134"/>
  <c r="V35" i="134"/>
  <c r="W37" i="134"/>
  <c r="S56" i="134"/>
  <c r="V81" i="134"/>
  <c r="Y83" i="134"/>
  <c r="Q92" i="134"/>
  <c r="W16" i="134"/>
  <c r="X22" i="134"/>
  <c r="Y22" i="134"/>
  <c r="W56" i="134"/>
  <c r="S9" i="134"/>
  <c r="Q22" i="134"/>
  <c r="S28" i="134"/>
  <c r="R35" i="134"/>
  <c r="Y37" i="134"/>
  <c r="Q45" i="134"/>
  <c r="U49" i="134"/>
  <c r="X56" i="134"/>
  <c r="T62" i="134"/>
  <c r="R64" i="134"/>
  <c r="Q76" i="134"/>
  <c r="X81" i="134"/>
  <c r="Q84" i="134"/>
  <c r="T9" i="134"/>
  <c r="R22" i="134"/>
  <c r="V24" i="134"/>
  <c r="U24" i="134"/>
  <c r="T24" i="134"/>
  <c r="Y24" i="134"/>
  <c r="T28" i="134"/>
  <c r="S35" i="134"/>
  <c r="X38" i="134"/>
  <c r="Y38" i="134"/>
  <c r="V38" i="134"/>
  <c r="S38" i="134"/>
  <c r="R38" i="134"/>
  <c r="U38" i="134"/>
  <c r="T38" i="134"/>
  <c r="Y56" i="134"/>
  <c r="Q60" i="134"/>
  <c r="U62" i="134"/>
  <c r="T93" i="134"/>
  <c r="R93" i="134"/>
  <c r="S93" i="134"/>
  <c r="Q93" i="134"/>
  <c r="V72" i="134"/>
  <c r="T72" i="134"/>
  <c r="U72" i="134"/>
  <c r="Y72" i="134"/>
  <c r="X72" i="134"/>
  <c r="W72" i="134"/>
  <c r="S72" i="134"/>
  <c r="T77" i="134"/>
  <c r="R77" i="134"/>
  <c r="S77" i="134"/>
  <c r="T85" i="134"/>
  <c r="R85" i="134"/>
  <c r="S85" i="134"/>
  <c r="Q85" i="134"/>
  <c r="W36" i="134"/>
  <c r="V36" i="134"/>
  <c r="U36" i="134"/>
  <c r="T36" i="134"/>
  <c r="S36" i="134"/>
  <c r="R70" i="134"/>
  <c r="V77" i="134"/>
  <c r="W85" i="134"/>
  <c r="T13" i="134"/>
  <c r="R13" i="134"/>
  <c r="S13" i="134"/>
  <c r="Y13" i="134"/>
  <c r="W13" i="134"/>
  <c r="U13" i="134"/>
  <c r="X13" i="134"/>
  <c r="V13" i="134"/>
  <c r="Q13" i="134"/>
  <c r="X36" i="134"/>
  <c r="Q53" i="134"/>
  <c r="Q68" i="134"/>
  <c r="T70" i="134"/>
  <c r="X75" i="134"/>
  <c r="V75" i="134"/>
  <c r="W75" i="134"/>
  <c r="X77" i="134"/>
  <c r="Y85" i="134"/>
  <c r="Q91" i="134"/>
  <c r="Q94" i="134"/>
  <c r="Y14" i="134"/>
  <c r="X14" i="134"/>
  <c r="X11" i="134"/>
  <c r="W11" i="134"/>
  <c r="V11" i="134"/>
  <c r="S11" i="134"/>
  <c r="Y11" i="134"/>
  <c r="U11" i="134"/>
  <c r="T11" i="134"/>
  <c r="Y30" i="134"/>
  <c r="X30" i="134"/>
  <c r="W30" i="134"/>
  <c r="V30" i="134"/>
  <c r="U30" i="134"/>
  <c r="Q32" i="134"/>
  <c r="Q51" i="134"/>
  <c r="S68" i="134"/>
  <c r="R75" i="134"/>
  <c r="X78" i="134"/>
  <c r="Y78" i="134"/>
  <c r="W78" i="134"/>
  <c r="U78" i="134"/>
  <c r="T78" i="134"/>
  <c r="V78" i="134"/>
  <c r="S78" i="134"/>
  <c r="R78" i="134"/>
  <c r="R81" i="134"/>
  <c r="Q83" i="134"/>
  <c r="Q86" i="134"/>
  <c r="S91" i="134"/>
  <c r="S94" i="134"/>
  <c r="V16" i="134"/>
  <c r="T16" i="134"/>
  <c r="U16" i="134"/>
  <c r="Q37" i="134"/>
  <c r="S81" i="134"/>
  <c r="Q16" i="134"/>
  <c r="Q49" i="134"/>
  <c r="Q56" i="134"/>
  <c r="U68" i="134"/>
  <c r="S30" i="134"/>
  <c r="Q62" i="134"/>
  <c r="U75" i="134"/>
  <c r="U81" i="134"/>
  <c r="T83" i="134"/>
  <c r="Y92" i="134"/>
  <c r="W92" i="134"/>
  <c r="V92" i="134"/>
  <c r="X92" i="134"/>
  <c r="U92" i="134"/>
  <c r="T92" i="134"/>
  <c r="Q9" i="134"/>
  <c r="U14" i="134"/>
  <c r="S49" i="134"/>
  <c r="R62" i="134"/>
  <c r="V64" i="134"/>
  <c r="T64" i="134"/>
  <c r="U64" i="134"/>
  <c r="Y64" i="134"/>
  <c r="R9" i="134"/>
  <c r="V14" i="134"/>
  <c r="R28" i="134"/>
  <c r="Q35" i="134"/>
  <c r="X37" i="134"/>
  <c r="T45" i="134"/>
  <c r="R45" i="134"/>
  <c r="S45" i="134"/>
  <c r="Y45" i="134"/>
  <c r="T49" i="134"/>
  <c r="S62" i="134"/>
  <c r="Q64" i="134"/>
  <c r="X76" i="134"/>
  <c r="U76" i="134"/>
  <c r="S76" i="134"/>
  <c r="W76" i="134"/>
  <c r="V76" i="134"/>
  <c r="T76" i="134"/>
  <c r="W81" i="134"/>
  <c r="W84" i="134"/>
  <c r="U84" i="134"/>
  <c r="T84" i="134"/>
  <c r="R84" i="134"/>
  <c r="V84" i="134"/>
  <c r="S84" i="134"/>
  <c r="R92" i="134"/>
  <c r="X16" i="134"/>
  <c r="V17" i="134"/>
  <c r="S17" i="134"/>
  <c r="R17" i="134"/>
  <c r="U17" i="134"/>
  <c r="T17" i="134"/>
  <c r="S22" i="134"/>
  <c r="Q24" i="134"/>
  <c r="U28" i="134"/>
  <c r="T35" i="134"/>
  <c r="Q38" i="134"/>
  <c r="Q41" i="134"/>
  <c r="X43" i="134"/>
  <c r="W43" i="134"/>
  <c r="V43" i="134"/>
  <c r="V45" i="134"/>
  <c r="W57" i="134"/>
  <c r="T57" i="134"/>
  <c r="S57" i="134"/>
  <c r="R57" i="134"/>
  <c r="V57" i="134"/>
  <c r="U57" i="134"/>
  <c r="R60" i="134"/>
  <c r="V62" i="134"/>
  <c r="W64" i="134"/>
  <c r="Y76" i="134"/>
  <c r="Y84" i="134"/>
  <c r="U93" i="134"/>
  <c r="X19" i="134"/>
  <c r="V19" i="134"/>
  <c r="W19" i="134"/>
  <c r="V40" i="134"/>
  <c r="T40" i="134"/>
  <c r="U40" i="134"/>
  <c r="Q19" i="134"/>
  <c r="T21" i="134"/>
  <c r="S21" i="134"/>
  <c r="R21" i="134"/>
  <c r="Q40" i="134"/>
  <c r="X46" i="134"/>
  <c r="Y46" i="134"/>
  <c r="R19" i="134"/>
  <c r="Q21" i="134"/>
  <c r="R40" i="134"/>
  <c r="R44" i="134"/>
  <c r="U61" i="134"/>
  <c r="R65" i="134"/>
  <c r="S19" i="134"/>
  <c r="U21" i="134"/>
  <c r="R25" i="134"/>
  <c r="X27" i="134"/>
  <c r="W27" i="134"/>
  <c r="V27" i="134"/>
  <c r="S40" i="134"/>
  <c r="S44" i="134"/>
  <c r="R46" i="134"/>
  <c r="V48" i="134"/>
  <c r="T48" i="134"/>
  <c r="U48" i="134"/>
  <c r="S65" i="134"/>
  <c r="T69" i="134"/>
  <c r="R69" i="134"/>
  <c r="S69" i="134"/>
  <c r="Q97" i="134"/>
  <c r="X99" i="134"/>
  <c r="V99" i="134"/>
  <c r="W99" i="134"/>
  <c r="X59" i="134"/>
  <c r="V59" i="134"/>
  <c r="W59" i="134"/>
  <c r="V80" i="134"/>
  <c r="T80" i="134"/>
  <c r="U80" i="134"/>
  <c r="Q59" i="134"/>
  <c r="T61" i="134"/>
  <c r="R61" i="134"/>
  <c r="S61" i="134"/>
  <c r="Q80" i="134"/>
  <c r="Q44" i="134"/>
  <c r="R59" i="134"/>
  <c r="Q61" i="134"/>
  <c r="Q65" i="134"/>
  <c r="R80" i="134"/>
  <c r="Y6" i="134"/>
  <c r="Y100" i="134" s="1"/>
  <c r="M100" i="134" s="1"/>
  <c r="K17" i="118" s="1"/>
  <c r="X6" i="134"/>
  <c r="Q25" i="134"/>
  <c r="Q46" i="134"/>
  <c r="S59" i="134"/>
  <c r="X67" i="134"/>
  <c r="W67" i="134"/>
  <c r="V67" i="134"/>
  <c r="S80" i="134"/>
  <c r="R6" i="134"/>
  <c r="V8" i="134"/>
  <c r="U8" i="134"/>
  <c r="T8" i="134"/>
  <c r="T19" i="134"/>
  <c r="V21" i="134"/>
  <c r="T29" i="134"/>
  <c r="R29" i="134"/>
  <c r="S29" i="134"/>
  <c r="W40" i="134"/>
  <c r="S46" i="134"/>
  <c r="Y54" i="134"/>
  <c r="X54" i="134"/>
  <c r="U59" i="134"/>
  <c r="W61" i="134"/>
  <c r="R67" i="134"/>
  <c r="X80" i="134"/>
  <c r="R97" i="134"/>
  <c r="Q10" i="134"/>
  <c r="Q18" i="134"/>
  <c r="Q26" i="134"/>
  <c r="Q34" i="134"/>
  <c r="Q42" i="134"/>
  <c r="Q50" i="134"/>
  <c r="Q58" i="134"/>
  <c r="Q66" i="134"/>
  <c r="Q74" i="134"/>
  <c r="Q82" i="134"/>
  <c r="Q90" i="134"/>
  <c r="Q98" i="134"/>
  <c r="X7" i="130"/>
  <c r="W7" i="130"/>
  <c r="X95" i="130"/>
  <c r="Q100" i="134" l="1"/>
  <c r="E100" i="134" s="1"/>
  <c r="C17" i="118" s="1"/>
  <c r="T100" i="134"/>
  <c r="H100" i="134" s="1"/>
  <c r="F17" i="118" s="1"/>
  <c r="S100" i="134"/>
  <c r="G100" i="134" s="1"/>
  <c r="E17" i="118" s="1"/>
  <c r="W100" i="134"/>
  <c r="K100" i="134" s="1"/>
  <c r="I17" i="118" s="1"/>
  <c r="V100" i="134"/>
  <c r="J100" i="134" s="1"/>
  <c r="H17" i="118" s="1"/>
  <c r="R100" i="134"/>
  <c r="F100" i="134" s="1"/>
  <c r="D17" i="118" s="1"/>
  <c r="U100" i="134"/>
  <c r="I100" i="134" s="1"/>
  <c r="G17" i="118" s="1"/>
  <c r="X100" i="134"/>
  <c r="L100" i="134" s="1"/>
  <c r="J17" i="118" s="1"/>
  <c r="Q102" i="135"/>
  <c r="E102" i="135" s="1"/>
  <c r="C18" i="118" s="1"/>
  <c r="V102" i="135"/>
  <c r="J102" i="135" s="1"/>
  <c r="H18" i="118" s="1"/>
  <c r="S102" i="135"/>
  <c r="G102" i="135" s="1"/>
  <c r="E18" i="118" s="1"/>
  <c r="R102" i="135"/>
  <c r="F102" i="135" s="1"/>
  <c r="D18" i="118" s="1"/>
  <c r="X102" i="135"/>
  <c r="L102" i="135" s="1"/>
  <c r="J18" i="118" s="1"/>
  <c r="T102" i="135"/>
  <c r="H102" i="135" s="1"/>
  <c r="F18" i="118" s="1"/>
  <c r="U102" i="135"/>
  <c r="I102" i="135" s="1"/>
  <c r="G18" i="118" s="1"/>
  <c r="T28" i="136"/>
  <c r="H28" i="136" s="1"/>
  <c r="F8" i="118" s="1"/>
  <c r="N6" i="130" l="1"/>
  <c r="N94" i="130"/>
  <c r="N93" i="130"/>
  <c r="N92" i="130"/>
  <c r="N91" i="130"/>
  <c r="N90" i="130"/>
  <c r="N89" i="130"/>
  <c r="N88" i="130"/>
  <c r="N87" i="130"/>
  <c r="N86" i="130"/>
  <c r="N85" i="130"/>
  <c r="N84" i="130"/>
  <c r="N83" i="130"/>
  <c r="N82" i="130"/>
  <c r="N80" i="130"/>
  <c r="N79" i="130"/>
  <c r="N78" i="130"/>
  <c r="N81" i="130"/>
  <c r="N77" i="130"/>
  <c r="N35" i="130"/>
  <c r="N20" i="130"/>
  <c r="N19" i="130"/>
  <c r="N18" i="130"/>
  <c r="N17" i="130"/>
  <c r="N16" i="130"/>
  <c r="N15" i="130"/>
  <c r="N14" i="130"/>
  <c r="N13" i="130"/>
  <c r="N12" i="130"/>
  <c r="N11" i="130"/>
  <c r="N10" i="130"/>
  <c r="N9" i="130"/>
  <c r="N8" i="130"/>
  <c r="N96" i="130"/>
  <c r="N97" i="130"/>
  <c r="N98" i="130"/>
  <c r="N76" i="130"/>
  <c r="N75" i="130"/>
  <c r="N48" i="130"/>
  <c r="N47" i="130"/>
  <c r="N46" i="130"/>
  <c r="N45" i="130"/>
  <c r="N44" i="130"/>
  <c r="N43" i="130"/>
  <c r="N42" i="130"/>
  <c r="N41" i="130"/>
  <c r="N40" i="130"/>
  <c r="N59" i="130"/>
  <c r="N74" i="130"/>
  <c r="N73" i="130"/>
  <c r="N72" i="130"/>
  <c r="N71" i="130"/>
  <c r="N70" i="130"/>
  <c r="N69" i="130"/>
  <c r="N68" i="130"/>
  <c r="N67" i="130"/>
  <c r="N66" i="130"/>
  <c r="N65" i="130"/>
  <c r="N64" i="130"/>
  <c r="N63" i="130"/>
  <c r="N62" i="130"/>
  <c r="N61" i="130"/>
  <c r="N60" i="130"/>
  <c r="N39" i="130"/>
  <c r="N38" i="130"/>
  <c r="N37" i="130"/>
  <c r="N36" i="130"/>
  <c r="N34" i="130"/>
  <c r="N33" i="130"/>
  <c r="N32" i="130"/>
  <c r="N24" i="130"/>
  <c r="N23" i="130"/>
  <c r="N22" i="130"/>
  <c r="N58" i="130"/>
  <c r="N57" i="130"/>
  <c r="N56" i="130"/>
  <c r="N55" i="130"/>
  <c r="N54" i="130"/>
  <c r="N53" i="130"/>
  <c r="N52" i="130"/>
  <c r="N51" i="130"/>
  <c r="N50" i="130"/>
  <c r="N49" i="130"/>
  <c r="N99" i="130"/>
  <c r="N31" i="130"/>
  <c r="N30" i="130"/>
  <c r="N29" i="130"/>
  <c r="N28" i="130"/>
  <c r="N27" i="130"/>
  <c r="N26" i="130"/>
  <c r="N25" i="130"/>
  <c r="N21" i="130"/>
  <c r="S74" i="130" l="1"/>
  <c r="Y74" i="130"/>
  <c r="Q74" i="130"/>
  <c r="R74" i="130"/>
  <c r="T74" i="130"/>
  <c r="U74" i="130"/>
  <c r="V74" i="130"/>
  <c r="W74" i="130"/>
  <c r="X74" i="130"/>
  <c r="Y52" i="130"/>
  <c r="S52" i="130"/>
  <c r="T52" i="130"/>
  <c r="U52" i="130"/>
  <c r="V52" i="130"/>
  <c r="W52" i="130"/>
  <c r="X52" i="130"/>
  <c r="Q52" i="130"/>
  <c r="R52" i="130"/>
  <c r="T59" i="130"/>
  <c r="U59" i="130"/>
  <c r="V59" i="130"/>
  <c r="W59" i="130"/>
  <c r="S59" i="130"/>
  <c r="X59" i="130"/>
  <c r="Y59" i="130"/>
  <c r="Q59" i="130"/>
  <c r="R59" i="130"/>
  <c r="Q9" i="130"/>
  <c r="R9" i="130"/>
  <c r="S9" i="130"/>
  <c r="T9" i="130"/>
  <c r="U9" i="130"/>
  <c r="V9" i="130"/>
  <c r="W9" i="130"/>
  <c r="X9" i="130"/>
  <c r="Y9" i="130"/>
  <c r="Q53" i="130"/>
  <c r="T53" i="130"/>
  <c r="U53" i="130"/>
  <c r="V53" i="130"/>
  <c r="W53" i="130"/>
  <c r="R53" i="130"/>
  <c r="S53" i="130"/>
  <c r="X53" i="130"/>
  <c r="Y53" i="130"/>
  <c r="U40" i="130"/>
  <c r="V40" i="130"/>
  <c r="Q40" i="130"/>
  <c r="R40" i="130"/>
  <c r="S40" i="130"/>
  <c r="T40" i="130"/>
  <c r="W40" i="130"/>
  <c r="X40" i="130"/>
  <c r="Y40" i="130"/>
  <c r="V80" i="130"/>
  <c r="W80" i="130"/>
  <c r="X80" i="130"/>
  <c r="Q80" i="130"/>
  <c r="R80" i="130"/>
  <c r="S80" i="130"/>
  <c r="T80" i="130"/>
  <c r="U80" i="130"/>
  <c r="Y80" i="130"/>
  <c r="X61" i="130"/>
  <c r="Y61" i="130"/>
  <c r="T61" i="130"/>
  <c r="U61" i="130"/>
  <c r="V61" i="130"/>
  <c r="W61" i="130"/>
  <c r="Q61" i="130"/>
  <c r="R61" i="130"/>
  <c r="S61" i="130"/>
  <c r="U82" i="130"/>
  <c r="V82" i="130"/>
  <c r="W82" i="130"/>
  <c r="R82" i="130"/>
  <c r="S82" i="130"/>
  <c r="T82" i="130"/>
  <c r="X82" i="130"/>
  <c r="Y82" i="130"/>
  <c r="Q82" i="130"/>
  <c r="T55" i="130"/>
  <c r="U55" i="130"/>
  <c r="V55" i="130"/>
  <c r="W55" i="130"/>
  <c r="Q55" i="130"/>
  <c r="R55" i="130"/>
  <c r="S55" i="130"/>
  <c r="X55" i="130"/>
  <c r="Y55" i="130"/>
  <c r="S42" i="130"/>
  <c r="T42" i="130"/>
  <c r="Q42" i="130"/>
  <c r="R42" i="130"/>
  <c r="U42" i="130"/>
  <c r="V42" i="130"/>
  <c r="W42" i="130"/>
  <c r="X42" i="130"/>
  <c r="Y42" i="130"/>
  <c r="R83" i="130"/>
  <c r="Q83" i="130"/>
  <c r="S83" i="130"/>
  <c r="T83" i="130"/>
  <c r="U83" i="130"/>
  <c r="V83" i="130"/>
  <c r="W83" i="130"/>
  <c r="X83" i="130"/>
  <c r="Y83" i="130"/>
  <c r="Q21" i="130"/>
  <c r="R21" i="130"/>
  <c r="S21" i="130"/>
  <c r="T21" i="130"/>
  <c r="U21" i="130"/>
  <c r="V21" i="130"/>
  <c r="W21" i="130"/>
  <c r="X21" i="130"/>
  <c r="Y21" i="130"/>
  <c r="R43" i="130"/>
  <c r="S43" i="130"/>
  <c r="T43" i="130"/>
  <c r="U43" i="130"/>
  <c r="Q43" i="130"/>
  <c r="V43" i="130"/>
  <c r="W43" i="130"/>
  <c r="X43" i="130"/>
  <c r="Y43" i="130"/>
  <c r="X13" i="130"/>
  <c r="Y13" i="130"/>
  <c r="Q13" i="130"/>
  <c r="R13" i="130"/>
  <c r="S13" i="130"/>
  <c r="T13" i="130"/>
  <c r="U13" i="130"/>
  <c r="V13" i="130"/>
  <c r="W13" i="130"/>
  <c r="T57" i="130"/>
  <c r="U57" i="130"/>
  <c r="V57" i="130"/>
  <c r="W57" i="130"/>
  <c r="X57" i="130"/>
  <c r="Y57" i="130"/>
  <c r="Q57" i="130"/>
  <c r="R57" i="130"/>
  <c r="S57" i="130"/>
  <c r="Q44" i="130"/>
  <c r="R44" i="130"/>
  <c r="S44" i="130"/>
  <c r="T44" i="130"/>
  <c r="U44" i="130"/>
  <c r="V44" i="130"/>
  <c r="W44" i="130"/>
  <c r="X44" i="130"/>
  <c r="Y44" i="130"/>
  <c r="W14" i="130"/>
  <c r="X14" i="130"/>
  <c r="Y14" i="130"/>
  <c r="S14" i="130"/>
  <c r="T14" i="130"/>
  <c r="U14" i="130"/>
  <c r="V14" i="130"/>
  <c r="Q14" i="130"/>
  <c r="R14" i="130"/>
  <c r="S26" i="130"/>
  <c r="T26" i="130"/>
  <c r="Y26" i="130"/>
  <c r="Q26" i="130"/>
  <c r="R26" i="130"/>
  <c r="U26" i="130"/>
  <c r="V26" i="130"/>
  <c r="W26" i="130"/>
  <c r="X26" i="130"/>
  <c r="T65" i="130"/>
  <c r="U65" i="130"/>
  <c r="V65" i="130"/>
  <c r="W65" i="130"/>
  <c r="X65" i="130"/>
  <c r="Y65" i="130"/>
  <c r="Q65" i="130"/>
  <c r="R65" i="130"/>
  <c r="S65" i="130"/>
  <c r="W86" i="130"/>
  <c r="S86" i="130"/>
  <c r="T86" i="130"/>
  <c r="U86" i="130"/>
  <c r="X86" i="130"/>
  <c r="Y86" i="130"/>
  <c r="Q86" i="130"/>
  <c r="R86" i="130"/>
  <c r="V86" i="130"/>
  <c r="W22" i="130"/>
  <c r="X22" i="130"/>
  <c r="Y22" i="130"/>
  <c r="S22" i="130"/>
  <c r="T22" i="130"/>
  <c r="U22" i="130"/>
  <c r="V22" i="130"/>
  <c r="Q22" i="130"/>
  <c r="R22" i="130"/>
  <c r="W46" i="130"/>
  <c r="X46" i="130"/>
  <c r="Y46" i="130"/>
  <c r="S46" i="130"/>
  <c r="T46" i="130"/>
  <c r="U46" i="130"/>
  <c r="V46" i="130"/>
  <c r="Q46" i="130"/>
  <c r="R46" i="130"/>
  <c r="Q87" i="130"/>
  <c r="R87" i="130"/>
  <c r="S87" i="130"/>
  <c r="T87" i="130"/>
  <c r="U87" i="130"/>
  <c r="V87" i="130"/>
  <c r="W87" i="130"/>
  <c r="X87" i="130"/>
  <c r="Y87" i="130"/>
  <c r="Q23" i="130"/>
  <c r="R23" i="130"/>
  <c r="S23" i="130"/>
  <c r="T23" i="130"/>
  <c r="U23" i="130"/>
  <c r="V23" i="130"/>
  <c r="W23" i="130"/>
  <c r="X23" i="130"/>
  <c r="Y23" i="130"/>
  <c r="R67" i="130"/>
  <c r="T67" i="130"/>
  <c r="U67" i="130"/>
  <c r="V67" i="130"/>
  <c r="W67" i="130"/>
  <c r="Q67" i="130"/>
  <c r="S67" i="130"/>
  <c r="X67" i="130"/>
  <c r="Y67" i="130"/>
  <c r="T17" i="130"/>
  <c r="U17" i="130"/>
  <c r="Q17" i="130"/>
  <c r="R17" i="130"/>
  <c r="S17" i="130"/>
  <c r="V17" i="130"/>
  <c r="W17" i="130"/>
  <c r="X17" i="130"/>
  <c r="Y17" i="130"/>
  <c r="X29" i="130"/>
  <c r="Y29" i="130"/>
  <c r="Q29" i="130"/>
  <c r="R29" i="130"/>
  <c r="S29" i="130"/>
  <c r="T29" i="130"/>
  <c r="U29" i="130"/>
  <c r="V29" i="130"/>
  <c r="W29" i="130"/>
  <c r="Y68" i="130"/>
  <c r="S68" i="130"/>
  <c r="T68" i="130"/>
  <c r="U68" i="130"/>
  <c r="V68" i="130"/>
  <c r="W68" i="130"/>
  <c r="X68" i="130"/>
  <c r="Q68" i="130"/>
  <c r="R68" i="130"/>
  <c r="Q48" i="130"/>
  <c r="R48" i="130"/>
  <c r="S48" i="130"/>
  <c r="T48" i="130"/>
  <c r="U48" i="130"/>
  <c r="V48" i="130"/>
  <c r="W48" i="130"/>
  <c r="X48" i="130"/>
  <c r="Y48" i="130"/>
  <c r="S89" i="130"/>
  <c r="T89" i="130"/>
  <c r="U89" i="130"/>
  <c r="V89" i="130"/>
  <c r="W89" i="130"/>
  <c r="X89" i="130"/>
  <c r="Y89" i="130"/>
  <c r="Q89" i="130"/>
  <c r="R89" i="130"/>
  <c r="S69" i="130"/>
  <c r="T69" i="130"/>
  <c r="U69" i="130"/>
  <c r="Q69" i="130"/>
  <c r="R69" i="130"/>
  <c r="V69" i="130"/>
  <c r="W69" i="130"/>
  <c r="X69" i="130"/>
  <c r="Y69" i="130"/>
  <c r="R19" i="130"/>
  <c r="S19" i="130"/>
  <c r="Q19" i="130"/>
  <c r="X19" i="130"/>
  <c r="Y19" i="130"/>
  <c r="T19" i="130"/>
  <c r="U19" i="130"/>
  <c r="V19" i="130"/>
  <c r="W19" i="130"/>
  <c r="W70" i="130"/>
  <c r="U70" i="130"/>
  <c r="V70" i="130"/>
  <c r="X70" i="130"/>
  <c r="Y70" i="130"/>
  <c r="T70" i="130"/>
  <c r="Q70" i="130"/>
  <c r="R70" i="130"/>
  <c r="S70" i="130"/>
  <c r="Y20" i="130"/>
  <c r="W20" i="130"/>
  <c r="X20" i="130"/>
  <c r="Q20" i="130"/>
  <c r="R20" i="130"/>
  <c r="S20" i="130"/>
  <c r="T20" i="130"/>
  <c r="U20" i="130"/>
  <c r="V20" i="130"/>
  <c r="R71" i="130"/>
  <c r="S71" i="130"/>
  <c r="T71" i="130"/>
  <c r="Q71" i="130"/>
  <c r="U71" i="130"/>
  <c r="V71" i="130"/>
  <c r="W71" i="130"/>
  <c r="X71" i="130"/>
  <c r="Y71" i="130"/>
  <c r="T49" i="130"/>
  <c r="U49" i="130"/>
  <c r="R49" i="130"/>
  <c r="S49" i="130"/>
  <c r="V49" i="130"/>
  <c r="W49" i="130"/>
  <c r="X49" i="130"/>
  <c r="Y49" i="130"/>
  <c r="Q49" i="130"/>
  <c r="Y36" i="130"/>
  <c r="Q36" i="130"/>
  <c r="R36" i="130"/>
  <c r="S36" i="130"/>
  <c r="T36" i="130"/>
  <c r="U36" i="130"/>
  <c r="V36" i="130"/>
  <c r="W36" i="130"/>
  <c r="X36" i="130"/>
  <c r="U72" i="130"/>
  <c r="X72" i="130"/>
  <c r="Y72" i="130"/>
  <c r="Q72" i="130"/>
  <c r="R72" i="130"/>
  <c r="S72" i="130"/>
  <c r="T72" i="130"/>
  <c r="V72" i="130"/>
  <c r="W72" i="130"/>
  <c r="T97" i="130"/>
  <c r="W97" i="130"/>
  <c r="X97" i="130"/>
  <c r="Y97" i="130"/>
  <c r="Q97" i="130"/>
  <c r="R97" i="130"/>
  <c r="U97" i="130"/>
  <c r="V97" i="130"/>
  <c r="S97" i="130"/>
  <c r="X77" i="130"/>
  <c r="Q77" i="130"/>
  <c r="V77" i="130"/>
  <c r="W77" i="130"/>
  <c r="Y77" i="130"/>
  <c r="R77" i="130"/>
  <c r="S77" i="130"/>
  <c r="T77" i="130"/>
  <c r="U77" i="130"/>
  <c r="X93" i="130"/>
  <c r="Y93" i="130"/>
  <c r="W93" i="130"/>
  <c r="Q93" i="130"/>
  <c r="R93" i="130"/>
  <c r="S93" i="130"/>
  <c r="T93" i="130"/>
  <c r="U93" i="130"/>
  <c r="V93" i="130"/>
  <c r="R51" i="130"/>
  <c r="S51" i="130"/>
  <c r="T51" i="130"/>
  <c r="U51" i="130"/>
  <c r="V51" i="130"/>
  <c r="W51" i="130"/>
  <c r="Q51" i="130"/>
  <c r="X51" i="130"/>
  <c r="Y51" i="130"/>
  <c r="W38" i="130"/>
  <c r="X38" i="130"/>
  <c r="U38" i="130"/>
  <c r="V38" i="130"/>
  <c r="Y38" i="130"/>
  <c r="S38" i="130"/>
  <c r="T38" i="130"/>
  <c r="Q38" i="130"/>
  <c r="R38" i="130"/>
  <c r="U8" i="130"/>
  <c r="V8" i="130"/>
  <c r="W8" i="130"/>
  <c r="X8" i="130"/>
  <c r="Y8" i="130"/>
  <c r="Q8" i="130"/>
  <c r="R8" i="130"/>
  <c r="S8" i="130"/>
  <c r="T8" i="130"/>
  <c r="W78" i="130"/>
  <c r="X78" i="130"/>
  <c r="Y78" i="130"/>
  <c r="Q78" i="130"/>
  <c r="R78" i="130"/>
  <c r="S78" i="130"/>
  <c r="T78" i="130"/>
  <c r="U78" i="130"/>
  <c r="V78" i="130"/>
  <c r="R39" i="130"/>
  <c r="S39" i="130"/>
  <c r="T39" i="130"/>
  <c r="U39" i="130"/>
  <c r="Q39" i="130"/>
  <c r="V39" i="130"/>
  <c r="W39" i="130"/>
  <c r="X39" i="130"/>
  <c r="Y39" i="130"/>
  <c r="V79" i="130"/>
  <c r="Y79" i="130"/>
  <c r="Q79" i="130"/>
  <c r="R79" i="130"/>
  <c r="S79" i="130"/>
  <c r="T79" i="130"/>
  <c r="U79" i="130"/>
  <c r="W79" i="130"/>
  <c r="X79" i="130"/>
  <c r="Q60" i="130"/>
  <c r="R60" i="130"/>
  <c r="U60" i="130"/>
  <c r="V60" i="130"/>
  <c r="W60" i="130"/>
  <c r="X60" i="130"/>
  <c r="Y60" i="130"/>
  <c r="S60" i="130"/>
  <c r="T60" i="130"/>
  <c r="S10" i="130"/>
  <c r="T10" i="130"/>
  <c r="W10" i="130"/>
  <c r="X10" i="130"/>
  <c r="Y10" i="130"/>
  <c r="Q10" i="130"/>
  <c r="R10" i="130"/>
  <c r="U10" i="130"/>
  <c r="V10" i="130"/>
  <c r="W54" i="130"/>
  <c r="X54" i="130"/>
  <c r="Y54" i="130"/>
  <c r="Q54" i="130"/>
  <c r="R54" i="130"/>
  <c r="S54" i="130"/>
  <c r="T54" i="130"/>
  <c r="U54" i="130"/>
  <c r="V54" i="130"/>
  <c r="R41" i="130"/>
  <c r="S41" i="130"/>
  <c r="T41" i="130"/>
  <c r="U41" i="130"/>
  <c r="V41" i="130"/>
  <c r="W41" i="130"/>
  <c r="X41" i="130"/>
  <c r="Y41" i="130"/>
  <c r="Q41" i="130"/>
  <c r="Q11" i="130"/>
  <c r="V11" i="130"/>
  <c r="W11" i="130"/>
  <c r="X11" i="130"/>
  <c r="Y11" i="130"/>
  <c r="R11" i="130"/>
  <c r="S11" i="130"/>
  <c r="T11" i="130"/>
  <c r="U11" i="130"/>
  <c r="Y62" i="130"/>
  <c r="Q62" i="130"/>
  <c r="R62" i="130"/>
  <c r="S62" i="130"/>
  <c r="T62" i="130"/>
  <c r="U62" i="130"/>
  <c r="V62" i="130"/>
  <c r="W62" i="130"/>
  <c r="X62" i="130"/>
  <c r="Q12" i="130"/>
  <c r="R12" i="130"/>
  <c r="W12" i="130"/>
  <c r="X12" i="130"/>
  <c r="Y12" i="130"/>
  <c r="S12" i="130"/>
  <c r="T12" i="130"/>
  <c r="U12" i="130"/>
  <c r="V12" i="130"/>
  <c r="U56" i="130"/>
  <c r="V56" i="130"/>
  <c r="Q56" i="130"/>
  <c r="R56" i="130"/>
  <c r="S56" i="130"/>
  <c r="T56" i="130"/>
  <c r="W56" i="130"/>
  <c r="X56" i="130"/>
  <c r="Y56" i="130"/>
  <c r="V63" i="130"/>
  <c r="W63" i="130"/>
  <c r="T63" i="130"/>
  <c r="U63" i="130"/>
  <c r="X63" i="130"/>
  <c r="Y63" i="130"/>
  <c r="Q63" i="130"/>
  <c r="R63" i="130"/>
  <c r="S63" i="130"/>
  <c r="Y84" i="130"/>
  <c r="T84" i="130"/>
  <c r="U84" i="130"/>
  <c r="V84" i="130"/>
  <c r="W84" i="130"/>
  <c r="X84" i="130"/>
  <c r="Q84" i="130"/>
  <c r="R84" i="130"/>
  <c r="S84" i="130"/>
  <c r="Q25" i="130"/>
  <c r="R25" i="130"/>
  <c r="S25" i="130"/>
  <c r="T25" i="130"/>
  <c r="U25" i="130"/>
  <c r="V25" i="130"/>
  <c r="W25" i="130"/>
  <c r="X25" i="130"/>
  <c r="Y25" i="130"/>
  <c r="Q64" i="130"/>
  <c r="R64" i="130"/>
  <c r="S64" i="130"/>
  <c r="T64" i="130"/>
  <c r="U64" i="130"/>
  <c r="V64" i="130"/>
  <c r="W64" i="130"/>
  <c r="X64" i="130"/>
  <c r="Y64" i="130"/>
  <c r="Q85" i="130"/>
  <c r="R85" i="130"/>
  <c r="S85" i="130"/>
  <c r="T85" i="130"/>
  <c r="U85" i="130"/>
  <c r="V85" i="130"/>
  <c r="W85" i="130"/>
  <c r="X85" i="130"/>
  <c r="Y85" i="130"/>
  <c r="S58" i="130"/>
  <c r="T58" i="130"/>
  <c r="Q58" i="130"/>
  <c r="R58" i="130"/>
  <c r="U58" i="130"/>
  <c r="V58" i="130"/>
  <c r="W58" i="130"/>
  <c r="X58" i="130"/>
  <c r="Y58" i="130"/>
  <c r="X45" i="130"/>
  <c r="Y45" i="130"/>
  <c r="R45" i="130"/>
  <c r="S45" i="130"/>
  <c r="T45" i="130"/>
  <c r="U45" i="130"/>
  <c r="Q45" i="130"/>
  <c r="V45" i="130"/>
  <c r="W45" i="130"/>
  <c r="V15" i="130"/>
  <c r="W15" i="130"/>
  <c r="Q15" i="130"/>
  <c r="R15" i="130"/>
  <c r="S15" i="130"/>
  <c r="T15" i="130"/>
  <c r="U15" i="130"/>
  <c r="X15" i="130"/>
  <c r="Y15" i="130"/>
  <c r="Q27" i="130"/>
  <c r="R27" i="130"/>
  <c r="S27" i="130"/>
  <c r="X27" i="130"/>
  <c r="Y27" i="130"/>
  <c r="T27" i="130"/>
  <c r="U27" i="130"/>
  <c r="V27" i="130"/>
  <c r="W27" i="130"/>
  <c r="Q66" i="130"/>
  <c r="R66" i="130"/>
  <c r="S66" i="130"/>
  <c r="T66" i="130"/>
  <c r="U66" i="130"/>
  <c r="V66" i="130"/>
  <c r="W66" i="130"/>
  <c r="X66" i="130"/>
  <c r="Y66" i="130"/>
  <c r="W16" i="130"/>
  <c r="X16" i="130"/>
  <c r="Y16" i="130"/>
  <c r="U16" i="130"/>
  <c r="V16" i="130"/>
  <c r="Q16" i="130"/>
  <c r="R16" i="130"/>
  <c r="S16" i="130"/>
  <c r="T16" i="130"/>
  <c r="Q28" i="130"/>
  <c r="R28" i="130"/>
  <c r="Y28" i="130"/>
  <c r="S28" i="130"/>
  <c r="T28" i="130"/>
  <c r="U28" i="130"/>
  <c r="V28" i="130"/>
  <c r="W28" i="130"/>
  <c r="X28" i="130"/>
  <c r="V47" i="130"/>
  <c r="W47" i="130"/>
  <c r="R47" i="130"/>
  <c r="S47" i="130"/>
  <c r="T47" i="130"/>
  <c r="U47" i="130"/>
  <c r="Q47" i="130"/>
  <c r="X47" i="130"/>
  <c r="Y47" i="130"/>
  <c r="U88" i="130"/>
  <c r="R88" i="130"/>
  <c r="S88" i="130"/>
  <c r="T88" i="130"/>
  <c r="Q88" i="130"/>
  <c r="V88" i="130"/>
  <c r="W88" i="130"/>
  <c r="X88" i="130"/>
  <c r="Y88" i="130"/>
  <c r="U24" i="130"/>
  <c r="V24" i="130"/>
  <c r="Y24" i="130"/>
  <c r="S24" i="130"/>
  <c r="T24" i="130"/>
  <c r="W24" i="130"/>
  <c r="X24" i="130"/>
  <c r="Q24" i="130"/>
  <c r="R24" i="130"/>
  <c r="W18" i="130"/>
  <c r="X18" i="130"/>
  <c r="Y18" i="130"/>
  <c r="Q18" i="130"/>
  <c r="R18" i="130"/>
  <c r="S18" i="130"/>
  <c r="T18" i="130"/>
  <c r="U18" i="130"/>
  <c r="V18" i="130"/>
  <c r="Y30" i="130"/>
  <c r="U30" i="130"/>
  <c r="V30" i="130"/>
  <c r="W30" i="130"/>
  <c r="X30" i="130"/>
  <c r="Q30" i="130"/>
  <c r="R30" i="130"/>
  <c r="S30" i="130"/>
  <c r="T30" i="130"/>
  <c r="Y32" i="130"/>
  <c r="Q32" i="130"/>
  <c r="R32" i="130"/>
  <c r="S32" i="130"/>
  <c r="T32" i="130"/>
  <c r="U32" i="130"/>
  <c r="V32" i="130"/>
  <c r="W32" i="130"/>
  <c r="X32" i="130"/>
  <c r="Q75" i="130"/>
  <c r="R75" i="130"/>
  <c r="T75" i="130"/>
  <c r="U75" i="130"/>
  <c r="V75" i="130"/>
  <c r="W75" i="130"/>
  <c r="X75" i="130"/>
  <c r="Y75" i="130"/>
  <c r="S75" i="130"/>
  <c r="S90" i="130"/>
  <c r="Q90" i="130"/>
  <c r="R90" i="130"/>
  <c r="T90" i="130"/>
  <c r="U90" i="130"/>
  <c r="V90" i="130"/>
  <c r="W90" i="130"/>
  <c r="X90" i="130"/>
  <c r="Y90" i="130"/>
  <c r="V31" i="130"/>
  <c r="W31" i="130"/>
  <c r="Q31" i="130"/>
  <c r="R31" i="130"/>
  <c r="S31" i="130"/>
  <c r="T31" i="130"/>
  <c r="U31" i="130"/>
  <c r="X31" i="130"/>
  <c r="Y31" i="130"/>
  <c r="T33" i="130"/>
  <c r="U33" i="130"/>
  <c r="Q33" i="130"/>
  <c r="R33" i="130"/>
  <c r="S33" i="130"/>
  <c r="V33" i="130"/>
  <c r="W33" i="130"/>
  <c r="X33" i="130"/>
  <c r="Y33" i="130"/>
  <c r="Q76" i="130"/>
  <c r="X76" i="130"/>
  <c r="Y76" i="130"/>
  <c r="R76" i="130"/>
  <c r="S76" i="130"/>
  <c r="T76" i="130"/>
  <c r="V76" i="130"/>
  <c r="W76" i="130"/>
  <c r="U76" i="130"/>
  <c r="Y91" i="130"/>
  <c r="U91" i="130"/>
  <c r="V91" i="130"/>
  <c r="W91" i="130"/>
  <c r="X91" i="130"/>
  <c r="Q91" i="130"/>
  <c r="R91" i="130"/>
  <c r="S91" i="130"/>
  <c r="T91" i="130"/>
  <c r="R99" i="130"/>
  <c r="V99" i="130"/>
  <c r="W99" i="130"/>
  <c r="X99" i="130"/>
  <c r="Q99" i="130"/>
  <c r="S99" i="130"/>
  <c r="T99" i="130"/>
  <c r="U99" i="130"/>
  <c r="Y99" i="130"/>
  <c r="Y34" i="130"/>
  <c r="Q34" i="130"/>
  <c r="R34" i="130"/>
  <c r="S34" i="130"/>
  <c r="T34" i="130"/>
  <c r="U34" i="130"/>
  <c r="V34" i="130"/>
  <c r="W34" i="130"/>
  <c r="X34" i="130"/>
  <c r="U98" i="130"/>
  <c r="U100" i="130" s="1"/>
  <c r="V98" i="130"/>
  <c r="V100" i="130" s="1"/>
  <c r="W98" i="130"/>
  <c r="W100" i="130" s="1"/>
  <c r="X98" i="130"/>
  <c r="X100" i="130" s="1"/>
  <c r="Y98" i="130"/>
  <c r="Y100" i="130" s="1"/>
  <c r="Q98" i="130"/>
  <c r="Q100" i="130" s="1"/>
  <c r="R98" i="130"/>
  <c r="R100" i="130" s="1"/>
  <c r="S98" i="130"/>
  <c r="S100" i="130" s="1"/>
  <c r="T98" i="130"/>
  <c r="T100" i="130" s="1"/>
  <c r="R35" i="130"/>
  <c r="S35" i="130"/>
  <c r="Q35" i="130"/>
  <c r="T35" i="130"/>
  <c r="U35" i="130"/>
  <c r="V35" i="130"/>
  <c r="W35" i="130"/>
  <c r="X35" i="130"/>
  <c r="Y35" i="130"/>
  <c r="Q92" i="130"/>
  <c r="R92" i="130"/>
  <c r="S92" i="130"/>
  <c r="T92" i="130"/>
  <c r="U92" i="130"/>
  <c r="V92" i="130"/>
  <c r="W92" i="130"/>
  <c r="X92" i="130"/>
  <c r="Y92" i="130"/>
  <c r="Q50" i="130"/>
  <c r="R50" i="130"/>
  <c r="S50" i="130"/>
  <c r="T50" i="130"/>
  <c r="U50" i="130"/>
  <c r="V50" i="130"/>
  <c r="W50" i="130"/>
  <c r="X50" i="130"/>
  <c r="Y50" i="130"/>
  <c r="Q37" i="130"/>
  <c r="R37" i="130"/>
  <c r="S37" i="130"/>
  <c r="T37" i="130"/>
  <c r="U37" i="130"/>
  <c r="V37" i="130"/>
  <c r="W37" i="130"/>
  <c r="X37" i="130"/>
  <c r="Y37" i="130"/>
  <c r="Q73" i="130"/>
  <c r="R73" i="130"/>
  <c r="S73" i="130"/>
  <c r="T73" i="130"/>
  <c r="U73" i="130"/>
  <c r="V73" i="130"/>
  <c r="W73" i="130"/>
  <c r="X73" i="130"/>
  <c r="Y73" i="130"/>
  <c r="Q96" i="130"/>
  <c r="S96" i="130"/>
  <c r="T96" i="130"/>
  <c r="U96" i="130"/>
  <c r="V96" i="130"/>
  <c r="W96" i="130"/>
  <c r="X96" i="130"/>
  <c r="Y96" i="130"/>
  <c r="R96" i="130"/>
  <c r="T81" i="130"/>
  <c r="Q81" i="130"/>
  <c r="R81" i="130"/>
  <c r="W81" i="130"/>
  <c r="X81" i="130"/>
  <c r="Y81" i="130"/>
  <c r="S81" i="130"/>
  <c r="U81" i="130"/>
  <c r="V81" i="130"/>
  <c r="Q94" i="130"/>
  <c r="R94" i="130"/>
  <c r="S94" i="130"/>
  <c r="T94" i="130"/>
  <c r="U94" i="130"/>
  <c r="V94" i="130"/>
  <c r="W94" i="130"/>
  <c r="X94" i="130"/>
  <c r="Y94" i="130"/>
  <c r="Y6" i="130"/>
  <c r="X6" i="130"/>
  <c r="W6" i="130"/>
  <c r="V6" i="130"/>
  <c r="U6" i="130"/>
  <c r="T6" i="130"/>
  <c r="S6" i="130"/>
  <c r="R6" i="130"/>
  <c r="Q6" i="130"/>
  <c r="I100" i="130" l="1"/>
  <c r="G16" i="118" s="1"/>
  <c r="L100" i="130"/>
  <c r="M100" i="130"/>
  <c r="K100" i="130"/>
  <c r="J100" i="130"/>
  <c r="E100" i="130" l="1"/>
  <c r="C16" i="118" s="1"/>
  <c r="H16" i="118"/>
  <c r="F100" i="130"/>
  <c r="D16" i="118" s="1"/>
  <c r="J16" i="118"/>
  <c r="G100" i="130"/>
  <c r="E16" i="118" s="1"/>
  <c r="I16" i="118"/>
  <c r="H100" i="130"/>
  <c r="F16" i="118" s="1"/>
  <c r="K16" i="118"/>
  <c r="E24" i="141" l="1"/>
  <c r="H24" i="141"/>
  <c r="F24" i="141"/>
  <c r="M24" i="141"/>
  <c r="L24" i="141"/>
  <c r="K24" i="141"/>
  <c r="I24" i="141"/>
  <c r="J24" i="141"/>
  <c r="G24" i="14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64B6065-9A4C-42AA-91AB-3CB0B7A715FE}" keepAlive="1" name="Query - Table1" description="Connection to the 'Table1' query in the workbook." type="5" refreshedVersion="0" background="1" saveData="1">
    <dbPr connection="Provider=Microsoft.Mashup.OleDb.1;Data Source=$Workbook$;Location=Table1;Extended Properties=&quot;&quot;" command="SELECT * FROM [Table1]"/>
  </connection>
  <connection id="2" xr16:uid="{94932A35-F6C7-4A34-AAA9-60E9292AAD2F}" keepAlive="1" name="Query - Table4" description="Connection to the 'Table4' query in the workbook." type="5" refreshedVersion="0" background="1" saveData="1">
    <dbPr connection="Provider=Microsoft.Mashup.OleDb.1;Data Source=$Workbook$;Location=Table4;Extended Properties=&quot;&quot;" command="SELECT * FROM [Table4]"/>
  </connection>
  <connection id="3" xr16:uid="{728AEB27-BDA9-4CDE-9DE1-E31E1FE763AA}" keepAlive="1" name="Query - Table7" description="Connection to the 'Table7' query in the workbook." type="5" refreshedVersion="0" background="1" saveData="1">
    <dbPr connection="Provider=Microsoft.Mashup.OleDb.1;Data Source=$Workbook$;Location=Table7;Extended Properties=&quot;&quot;" command="SELECT * FROM [Table7]"/>
  </connection>
</connections>
</file>

<file path=xl/sharedStrings.xml><?xml version="1.0" encoding="utf-8"?>
<sst xmlns="http://schemas.openxmlformats.org/spreadsheetml/2006/main" count="4185" uniqueCount="1447">
  <si>
    <t>Accessible Templates Sampler.
Instructions for screen readers: A quick glance at a few Accessible Templates available for Excel, the world's most popular spreadsheet app. 
There are five more sheets in this tour. The instructions for each sheet are in cell A1. To start, press CTRL+PAGE DOWN.</t>
  </si>
  <si>
    <t>National and/or subnational (i.e., state/province) strategies for road safety</t>
  </si>
  <si>
    <t>National/subnational strategies in your country with direct implications on road safety</t>
  </si>
  <si>
    <t>Promotion of walking as an alternative to car travel</t>
  </si>
  <si>
    <t>Promotion of bicycling as an alternative to car travel</t>
  </si>
  <si>
    <t>Promotion of convenient access to public transport</t>
  </si>
  <si>
    <t>Government investment for promotion of convenient access to public transport</t>
  </si>
  <si>
    <t>Ensuring roads travelled meet technical safety standards for all users</t>
  </si>
  <si>
    <t>Ensuring new vehicles meet UN technical safety regulations or equivalent</t>
  </si>
  <si>
    <t>Limiting vehicle speed</t>
  </si>
  <si>
    <t>Preventing alcohol impaired driving</t>
  </si>
  <si>
    <t>Advanced Breaking System</t>
  </si>
  <si>
    <t>DRIVER LICENSING</t>
  </si>
  <si>
    <t>INSURANCE</t>
  </si>
  <si>
    <t xml:space="preserve">Country: </t>
  </si>
  <si>
    <t>Morocco</t>
  </si>
  <si>
    <t>WHO´s reviews (imported from reviewer´s sheets)</t>
  </si>
  <si>
    <t>SPEED LAWS</t>
  </si>
  <si>
    <t>Legal text</t>
  </si>
  <si>
    <t>In your country, is there national legislation (i.e., law, statue, regulation, etc.) that sets upper speed limits for private passenger cars and motorcycles? (as per questionnaire)</t>
  </si>
  <si>
    <t>Yes</t>
  </si>
  <si>
    <t>Decree n°2-10-420 of 29 September 2010, art. 15</t>
  </si>
  <si>
    <t>Country declares change in this law (yes/no). If no change, complete cells with N/A (not applicable)</t>
  </si>
  <si>
    <t>No</t>
  </si>
  <si>
    <t>-</t>
  </si>
  <si>
    <t>If country reports changes, how significant are these? (choose one)</t>
  </si>
  <si>
    <t>No change declared</t>
  </si>
  <si>
    <t>Are there national laws or regulations that require speed limits for private passenger cars?</t>
  </si>
  <si>
    <t xml:space="preserve">   What are the national speed limits on urban roads? (maximum default limit) km/h</t>
  </si>
  <si>
    <t>60 km/h</t>
  </si>
  <si>
    <t xml:space="preserve">   What are the national speed limits on rural main roads? (maximum default limit)  km/h</t>
  </si>
  <si>
    <t>100km/h</t>
  </si>
  <si>
    <t>Decree n°2-10-420 of 29 September 2010, art. 17</t>
  </si>
  <si>
    <t xml:space="preserve">   What are the national speed limits on motorways? (maximum default limit)  km/h</t>
  </si>
  <si>
    <t>120km/h</t>
  </si>
  <si>
    <t>Decree n°2-10-420 of 29 September 2010, art. 18</t>
  </si>
  <si>
    <t xml:space="preserve">   Do subnational jurisdictions/local authorities have the authority to adopt and implement laws or regulations providing their own speed limits that may be higher or lower than national level limits?</t>
  </si>
  <si>
    <t>Loi 52-05 providing for a road traffic code, art. 89 
Decree n°2-10-420 of 29 September 2010, art. 11</t>
  </si>
  <si>
    <t xml:space="preserve">   If yes, specify if limits can be increased, decreased or both</t>
  </si>
  <si>
    <t>Can increase and decrease speeds</t>
  </si>
  <si>
    <t xml:space="preserve">   Does the law refer to speed cameras?</t>
  </si>
  <si>
    <t>Loi 52-05 providing for a road traffic code, art. 197, art. 192
Decree n°2-10-419 of 29 September 2010 art. 12</t>
  </si>
  <si>
    <t xml:space="preserve">   (If yes) Does the law require that speed cameras (fixed) are signposted? (ie, signs alerting drivers to an upcoming speed camera on the road).</t>
  </si>
  <si>
    <t>Loi 52-05 providing for a road traffic code, art. 197, art. 192
Decree n°2-10-419 of 29 September 2010 art. 8, art. 9</t>
  </si>
  <si>
    <t xml:space="preserve">   Does the national law require penalties for violation of speed limits?</t>
  </si>
  <si>
    <t>Loi 52-05 providing for a road traffic code, art. 99 , art. 175 , art. 184, art. 185</t>
  </si>
  <si>
    <t xml:space="preserve">   Are there subnational laws (state or provincial level) or regulations requiring all or some provisions on speed limits mentioned in the above questions?</t>
  </si>
  <si>
    <t>No or Not addressed</t>
  </si>
  <si>
    <t>Are there national laws or regulations that require speed limits for powered 2/3 wheelers?</t>
  </si>
  <si>
    <t>No or not addressed</t>
  </si>
  <si>
    <t>N/A</t>
  </si>
  <si>
    <t>Not applicable</t>
  </si>
  <si>
    <t>DRINK-DRIVING LAWS</t>
  </si>
  <si>
    <t>Answer at 31.12.2022 (choose from menu or free text whenever available)</t>
  </si>
  <si>
    <t>In your country, is there national legislation (i.e., law, statue, regulation, etc.) regarding drink driving? (as per questionnaire)</t>
  </si>
  <si>
    <t>Loi 52-05 providing for a road traffic code, art. 92 , art. 183</t>
  </si>
  <si>
    <t>no</t>
  </si>
  <si>
    <t>Are there national laws or regulations restricting driving while impaired/under the influence of alcohol?</t>
  </si>
  <si>
    <t>Is the law based on BAC or an equivalent BrAC level?</t>
  </si>
  <si>
    <t>Yes_law based on BAC or equivalent BrAC</t>
  </si>
  <si>
    <t>Decree n°2-10-419 of 29 September 2010, art. 60</t>
  </si>
  <si>
    <t>What is the maximum legal BAC/BrAC  for vehicle drivers in the general population?</t>
  </si>
  <si>
    <t>&lt;0.02 g/dl</t>
  </si>
  <si>
    <t xml:space="preserve">Joint Order (Ministry of transport and Ministry of Health) No 2707-10 (29/09/2010) setting alcohol limits
</t>
  </si>
  <si>
    <t>Does the law specify the BAC/BrAC at which penalties are applied (general population)?</t>
  </si>
  <si>
    <t>above legal limit</t>
  </si>
  <si>
    <t>What is the maximum legal BAC/BrAC for young-novice drivers?</t>
  </si>
  <si>
    <t>Does the law specify the BAC/BrAC at which penalties are applied (young/novice drivers)?</t>
  </si>
  <si>
    <t>What is the maximum legal BAC/BrAC for commercial drivers?</t>
  </si>
  <si>
    <t>Can anyone driving be stopped and tested for the presence of alcohol ?</t>
  </si>
  <si>
    <t>Yes_anyone can be stopped and tested anywhere anytime</t>
  </si>
  <si>
    <t>Loi 52-05 providing for a road traffic code, art. 207, 3rd para</t>
  </si>
  <si>
    <t xml:space="preserve">The driver can only be stopped and tested if:  </t>
  </si>
  <si>
    <t>Are there national laws or regulations requiring that drivers involved in a fatal crash are tested for alcohol?</t>
  </si>
  <si>
    <t>Law requires all drivers to be tested</t>
  </si>
  <si>
    <t>Does the national law require penalties for violations of drink-driving provisions?</t>
  </si>
  <si>
    <t>Loi 52-05 providing for a road traffic code, art. 99 , art. 103, art. 183</t>
  </si>
  <si>
    <t>Are there subnational laws or regulations requiring all or some provisions on drink-driving mentioned in the above questions?</t>
  </si>
  <si>
    <t>DRUG-DRIVING LAWS</t>
  </si>
  <si>
    <t>In your country, is there national legislation (i.e., law, statue, regulation, etc.) that  restricts the use of drugs (whether medicines or illegal drugs) while driving? (as per questionnaire</t>
  </si>
  <si>
    <t>Are there national laws or regulations that prohibit driving while under the influence of drugs?</t>
  </si>
  <si>
    <t xml:space="preserve">Does the law make specific reference to limit/ban the consumption of Cannabis while driving </t>
  </si>
  <si>
    <t xml:space="preserve">Does the law make specific reference to limit/ban the consumption of Cocaine while driving </t>
  </si>
  <si>
    <t xml:space="preserve">Does the law make specific reference to limit/ban the consumption of Opiates (such as heroin, morphine) while driving </t>
  </si>
  <si>
    <t xml:space="preserve">Does the law make specific reference to limit/ban the consumption of Amphetamines (such as speed, LSD) while driving </t>
  </si>
  <si>
    <t xml:space="preserve">Does the law make specific reference to limit/ban the consumption of Methamphetamines  (such as MDMA -ectasy) while driving </t>
  </si>
  <si>
    <t>Can anyone driving be stopped and tested for their drug consumption?</t>
  </si>
  <si>
    <t>Testing not addressed in the law</t>
  </si>
  <si>
    <t>Are there national laws or regulations requiring that drivers involved in a fatal crash are tested for drugs (note this refers to any drugs but NOT to alcohol)?</t>
  </si>
  <si>
    <t>Law does not refer to testing in case of fatal crash</t>
  </si>
  <si>
    <t>Does the national law require penalties for violations of drug-driving provisions?</t>
  </si>
  <si>
    <t>Loi 52-05 providing for a road traffic code, art. 99 , art. 103</t>
  </si>
  <si>
    <t>Are there subnational laws or regulations requiring all or some provisions on drug-driving mentioned in the above questions?</t>
  </si>
  <si>
    <t>SEAT BELTS</t>
  </si>
  <si>
    <t>In your country, is there national legislation (i.e., law, statue, regulation, etc.) regarding seat belt use?</t>
  </si>
  <si>
    <t>yes</t>
  </si>
  <si>
    <t xml:space="preserve">Loi 52-05 providing for a road traffic code, art. 93 </t>
  </si>
  <si>
    <t>Are there national laws or regulations requiring seat-belt use among private car occupants?</t>
  </si>
  <si>
    <t>Does this legislation require the use of seat-belts for the driver?</t>
  </si>
  <si>
    <t>Decree n°2-10-420 of 29 September 2010, art. 7</t>
  </si>
  <si>
    <t>Does this legislation require the use of seat-belts for passengers sitting on front seats?</t>
  </si>
  <si>
    <t>Does this legislation require the use of seat-belts for passengers sitting on rear seats?</t>
  </si>
  <si>
    <t>Does this legislation provide for some exceptions to the use of seat-belt?</t>
  </si>
  <si>
    <t>Exception for pregnant women</t>
  </si>
  <si>
    <t>Exception for taxi drivers</t>
  </si>
  <si>
    <t>Exception for medical reasons</t>
  </si>
  <si>
    <t>Exceptions for government officials</t>
  </si>
  <si>
    <t>Other exceptions (including "case by case" basis)</t>
  </si>
  <si>
    <t>Does the national law require penalties for violations of seat-belts provisions?</t>
  </si>
  <si>
    <t>Loi 52-05 providing for a road traffic code, art. 99.30 , art. 186</t>
  </si>
  <si>
    <t>Are there subnational laws or regulations requiring all or some provisions on seat-belts mentioned in the above questions?</t>
  </si>
  <si>
    <t>HELMETS</t>
  </si>
  <si>
    <t>In your country, is there national legislation (i.e., law, statue, regulation, etc.) mandating helmet use? (as per questionnaire)</t>
  </si>
  <si>
    <t>Decree n°2-10-420 of 29 September 2010, art. 110</t>
  </si>
  <si>
    <t>Is there a minimum age/height/size at which children are allowed to ride as passengers on motorized two wheelers?</t>
  </si>
  <si>
    <t>What is the minimum age?</t>
  </si>
  <si>
    <t>No /Not adressed</t>
  </si>
  <si>
    <t>What is the minimum height/size (or proxy, eg, feet reaching pedals)?</t>
  </si>
  <si>
    <t>No/Not adressed</t>
  </si>
  <si>
    <t>Are there national laws or regulations requiring helmet use among users of motorized two-wheelers?</t>
  </si>
  <si>
    <t>Does this legislation (relating to motorized two-wheelers) require the use of helmet by the driver?</t>
  </si>
  <si>
    <t>Does this legislation (relating to motorized two-wheelers) require the use of helmet by the adult passengers?</t>
  </si>
  <si>
    <t>Does this legislation (relating to motorized two-wheelers) require the use of helmet by child passengers (when legally allowed to ride as passengers on motorized two-wheelers)?</t>
  </si>
  <si>
    <t>Does this legislation (relating to motorized two-wheelers) require the use of helmet on all road types?</t>
  </si>
  <si>
    <t>Does this legislation (relating to motorized two-wheelers) require the use of helmet for all engine types?</t>
  </si>
  <si>
    <t>Does this legislation (relating to motorized two-wheelers) provides for some exceptions to the use of helmets?</t>
  </si>
  <si>
    <t>Exceptions for sikhs/religious reasons</t>
  </si>
  <si>
    <t xml:space="preserve">Does this legislation (relating to motorized two-wheelers) specifically require that helmets be properly fastened to meet the mandatory requirements? </t>
  </si>
  <si>
    <t>Does this legislation (relating to motorized two-wheelers) make specific reference to a helmet standard (national or international), or refer to a body responsible for setting such a standard?</t>
  </si>
  <si>
    <t>Please specify which standard</t>
  </si>
  <si>
    <t>Prescribed by Minsiterial Order n°2857-10 amended in 2012 by Order n°4359-12</t>
  </si>
  <si>
    <t>Order n°2857-10 as amended in 2012 by Order n°4359-12</t>
  </si>
  <si>
    <t>Does the national law (relating to motorized two-wheelers) require penalties for violations of helmets provisions?</t>
  </si>
  <si>
    <t>Loi 52-05 providing for a road traffic code, art. 99.29 , art. 186</t>
  </si>
  <si>
    <t>Are there subnational laws or regulations requiring all or some provisions on helmets for motorized two wheelers mentioned in the above questions?</t>
  </si>
  <si>
    <t>Is there a national law requiring the use of helmets by drivers of motorized three-wheelers?</t>
  </si>
  <si>
    <t>Is there a helmet law that applies to ebikes (clarify if this depends on engine size)</t>
  </si>
  <si>
    <t>CHILD RESTRAINTS</t>
  </si>
  <si>
    <t>In your country, is there national legislation (i.e., law, statue, regulation, etc.) regarding child restraint use? (as per questionnaire)</t>
  </si>
  <si>
    <t>no answer available</t>
  </si>
  <si>
    <t>Are there national laws or regulations requiring the use of child restraints?</t>
  </si>
  <si>
    <t>Are there national laws or regulations that restrict children from sitting in the front seat (based on age, weight or height)?</t>
  </si>
  <si>
    <t>Article 185 of Law No. 52.05 relating to the Road Traffic Code (Violation No. 34)</t>
  </si>
  <si>
    <t>What is the minimum age/height/weight to sit in the front seat (without the CRS)</t>
  </si>
  <si>
    <t>Does this legislation specify mandatory restraint use appropriate by age? (specify untill what age in years the use of CRS is mandatory)</t>
  </si>
  <si>
    <t>Does this legislation specify mandatory restraint use appropriate by weight?  (specify in comments untill what weight in kg the use of CRS is mandatory)</t>
  </si>
  <si>
    <t>Does this legislation specify mandatory restraint use appropriate by height?  (specify in comments untill what height in cm the use of CRS is mandatory)</t>
  </si>
  <si>
    <t>Does the law require child seats for infants to be rear facing for some period of time? (specify in comments till what age/weight/height the CRS should be rear facing)</t>
  </si>
  <si>
    <t>Does this legislation make reference to child restraints having to meet a national or international standard, or refer to a body responsible for setting such a standard?</t>
  </si>
  <si>
    <t>Are there any exceptions to the use of child-restraints?</t>
  </si>
  <si>
    <t>Exceptions for medical reasons</t>
  </si>
  <si>
    <t>Other (including "case by case" basis)</t>
  </si>
  <si>
    <t>Does the national law require penalties for violations of child constraints provisions?</t>
  </si>
  <si>
    <t>Are there subnational laws or regulations requiring all or some provisions on child-restraints mentioned in the above questions?</t>
  </si>
  <si>
    <t>DISTRACTED DRIVING LAWS</t>
  </si>
  <si>
    <t>In your country, is there national legislation (i.e., law, statue, regulation, etc.) that restricts distracted driving?</t>
  </si>
  <si>
    <t>Loi 52-05 providing for a road traffic code,  art. 185.4
Decree n°2-10-420 of 29 September 2010, art. 9</t>
  </si>
  <si>
    <t>Are there national laws or regulations regulating the use of mobile phones while driving?</t>
  </si>
  <si>
    <t>Does this  legislation prohibit the use of hands-held mobile phones (including text messaging)?</t>
  </si>
  <si>
    <t>Does this  legislation prohibit the use of hands-free mobile phones?</t>
  </si>
  <si>
    <t>Does the national law require penalties for violations of mobile phones provisions?</t>
  </si>
  <si>
    <t>Are there subnational laws or regulations requiring all or some provisions on mobile phones mentioned in the above questions?</t>
  </si>
  <si>
    <t>Are there national laws that require individuals to obtain a license before driving? (as per questionnaire)</t>
  </si>
  <si>
    <t>Road Traffic Code Article 1</t>
  </si>
  <si>
    <t>Are there national laws that require individuals to obtain a license before driving? (as per reviewer)</t>
  </si>
  <si>
    <t>Does it apply to 4-wheeled motorized vehicles?</t>
  </si>
  <si>
    <t>Road Traffic Code Article 7</t>
  </si>
  <si>
    <t xml:space="preserve">Does it apply to 2-3 wheeled motorized vehicles? </t>
  </si>
  <si>
    <t>Does it require new drivers of  4-wheeled motorized vehicles to hold a learner permit prior to obtaning a full license?</t>
  </si>
  <si>
    <t>Not reviewed</t>
  </si>
  <si>
    <t>Does it require new drivers of  2-3-wheeled motorized vehicles to hold a learner permit prior to obtaning a full license?</t>
  </si>
  <si>
    <t>Is there a minimum mandated period between the issuing of a learner permit and obtaining a full license for 4-wheeled motorized vehicles (specify)?</t>
  </si>
  <si>
    <t>Is there a minimum mandated period between the issuing of a learner permit and obtaining a full license for 2-3-wheeled motorized vehicles (specify)?</t>
  </si>
  <si>
    <t>Does it specify a minimun age for full license for 4-wheeled motorized vehicles (specify)?</t>
  </si>
  <si>
    <t>Does it specify a minimun age for full license for 2-3-wheeled motorized vehicles (specify)?</t>
  </si>
  <si>
    <t xml:space="preserve">Does it specify a minimum requirement for lerner permit? </t>
  </si>
  <si>
    <t>Passed first age course?</t>
  </si>
  <si>
    <t>Passed theory test?</t>
  </si>
  <si>
    <t>Passed medical test (vision or other)?</t>
  </si>
  <si>
    <t xml:space="preserve">Does it specify a minimum requirement for full license?  </t>
  </si>
  <si>
    <t>Hours of driving experience?</t>
  </si>
  <si>
    <t>Passed practical exam?</t>
  </si>
  <si>
    <t xml:space="preserve">Does the national law specify a penalty/demerit system for repeaded driving offences? </t>
  </si>
  <si>
    <t>Do penalties include license suspension?</t>
  </si>
  <si>
    <t>Do penalties require license revocation?</t>
  </si>
  <si>
    <t xml:space="preserve">Are there requirements of lifting suspension? </t>
  </si>
  <si>
    <t>Theory course?</t>
  </si>
  <si>
    <t>Financial penalty?</t>
  </si>
  <si>
    <t>Other (specify)</t>
  </si>
  <si>
    <t>PROFESSIONAL DRIVERS</t>
  </si>
  <si>
    <t>Do professional drivers have additional licensing requirements to which they must comply?</t>
  </si>
  <si>
    <t>Decree No. 413-10-2 issued on September 22, 2010</t>
  </si>
  <si>
    <t>Is there a national law addressing driving time/rest period for professional drivers? (as per questionnaire)</t>
  </si>
  <si>
    <t>Is there a national law addressing driving time/rest period for professional drivers? (as per reviewer)</t>
  </si>
  <si>
    <t>Does it specify a maximum driving time (specify)?</t>
  </si>
  <si>
    <t>9h</t>
  </si>
  <si>
    <t>Does it specify a minimum rest period (specify)?</t>
  </si>
  <si>
    <t>45mn</t>
  </si>
  <si>
    <t>VEHICLE SAFETY</t>
  </si>
  <si>
    <t>Is there a national law addressing vehicle safety for new 4-wheeled motorized vehicles? (as per questionnaire)</t>
  </si>
  <si>
    <t>Arrêté N° 2903-10 Homologation des véhicules, annexes</t>
  </si>
  <si>
    <t>Is there a national law addressing vehicle safety for new 4-wheeled motorized vehicles?  (as per reviewer)</t>
  </si>
  <si>
    <t>Does it apply to both private and professional cars/fleets ?</t>
  </si>
  <si>
    <t>Does the law include safety regulations on:</t>
  </si>
  <si>
    <t>Frontal impact?</t>
  </si>
  <si>
    <t>Side impact?</t>
  </si>
  <si>
    <t>Electronic Stability Control?</t>
  </si>
  <si>
    <t>Pedestrian protection?</t>
  </si>
  <si>
    <t>Seat-belt?</t>
  </si>
  <si>
    <t>Seat-belt anchorages?</t>
  </si>
  <si>
    <t>Child restraint systems?</t>
  </si>
  <si>
    <t xml:space="preserve">Is there a national law or regulation addressing vehicle safety for new 2-3 wheeled motorized vehicles?  </t>
  </si>
  <si>
    <t>Anti-lock braking system (specify cc 125 or higher or less than 126 cc or both)?</t>
  </si>
  <si>
    <t>Daytime running lights?</t>
  </si>
  <si>
    <t>Other (specify)?</t>
  </si>
  <si>
    <t>VEHICLE REGISTRATION AND INSPECTIONS</t>
  </si>
  <si>
    <t>Does the national law require a registration system for motorized vehicles?  (as per questionnaire)</t>
  </si>
  <si>
    <t>Road Traffic Code Articles 53 and 54</t>
  </si>
  <si>
    <t>Does the national law require a registration system for motorized vehicles? (as per reviewer)</t>
  </si>
  <si>
    <t xml:space="preserve">Does it specify minimum requirements for registration for new motorized vehicles? </t>
  </si>
  <si>
    <t>Confirmation of at least third-party liability insurance?</t>
  </si>
  <si>
    <t>An identification document?</t>
  </si>
  <si>
    <t>A confirmation of place of residence (e.g., utility invoice)?</t>
  </si>
  <si>
    <t xml:space="preserve">Does it specify minimum requirements for registration for used motorized vehicles? </t>
  </si>
  <si>
    <t>Previous owner's registration document?</t>
  </si>
  <si>
    <t>A vehicle test/inspection report?</t>
  </si>
  <si>
    <t>Is there a national law addressing periodic vehicle inspections for motorized vehicles?  (as per questionnaire)</t>
  </si>
  <si>
    <t>Road Traffic Code Articles 66 and 67</t>
  </si>
  <si>
    <t>Is there a national law addressing periodic vehicle inspections for motorized vehicles?  (as per reviewer)</t>
  </si>
  <si>
    <t xml:space="preserve">Does it apply to both 4 wheeled and 2-3 wheeled motorized vehicles? </t>
  </si>
  <si>
    <t>Does is specify frequency of inspection (specify periodicity)?</t>
  </si>
  <si>
    <t xml:space="preserve">Does the national law specify periodic inspections must be obtained from an approved/licensed facility?  </t>
  </si>
  <si>
    <t>Does it require visual inspection?</t>
  </si>
  <si>
    <t>Does it require testing of equipment?</t>
  </si>
  <si>
    <t>Does it require both equipment testing and visual inspection?</t>
  </si>
  <si>
    <t>Is there national law mandating third-party labilty insurance for vehicles? (as per questionnaire)</t>
  </si>
  <si>
    <t>Law No. 99.17 regarding the Insurance Code, Article 120</t>
  </si>
  <si>
    <t>Is there national law mandating third-party labilty insurance for vehicles? (as per reviewer)</t>
  </si>
  <si>
    <t>Does it apply to all vehicles on the road?</t>
  </si>
  <si>
    <t>Does it apply only to private 4-wheeled motorized vehicles?</t>
  </si>
  <si>
    <t>Does it apply only to professional cars or fleets?</t>
  </si>
  <si>
    <t>Does it apply to private 2-3 wheeled motorized vehicles?</t>
  </si>
  <si>
    <t>Does it apply to professional 2-3 wheeled motorized vehicles?</t>
  </si>
  <si>
    <t>Does it apply to heavy trucks (weighting 3500 kg or more)?</t>
  </si>
  <si>
    <t>Does it apply to other types of vehicles (specify)</t>
  </si>
  <si>
    <t xml:space="preserve">Does the national law specify munimum premium amounts (specify in comments)? </t>
  </si>
  <si>
    <t xml:space="preserve">Does the national law specify maximum premium amounts (specify in comments)? </t>
  </si>
  <si>
    <t xml:space="preserve">Does national law set up a fund to cover victims of uninsured or unidentified (unregistered) vehicles? </t>
  </si>
  <si>
    <t>POST-CRASH</t>
  </si>
  <si>
    <t>Is there a national law which requires healthcare facilities (e.g., hospitals or clinics) to take care of anyone who arrives with a health emergency?  </t>
  </si>
  <si>
    <t>decret num 2-11-58</t>
  </si>
  <si>
    <t>Does this apply to public healthcare facilities only?</t>
  </si>
  <si>
    <t>Does this apply to both public and private healthcare facilities?</t>
  </si>
  <si>
    <t xml:space="preserve">Is there a national law requiring lay bystanders to help anyone involved in an emergency or vehicle crash? </t>
  </si>
  <si>
    <t>Chapter 431 of the Moroccan Criminal Code</t>
  </si>
  <si>
    <t>Does it define a "health emergency"?</t>
  </si>
  <si>
    <t>Does it specifically mention road traffic crash in definition?</t>
  </si>
  <si>
    <t>Is there a national law which provides protection from civil liability for a lay bystander who provides assistance during a crash?</t>
  </si>
  <si>
    <t>Does it protect against:</t>
  </si>
  <si>
    <t>Being held financially liable for care to the injured?</t>
  </si>
  <si>
    <t>Against arrest?</t>
  </si>
  <si>
    <t>Against lawsuit if there is a negative outcome?</t>
  </si>
  <si>
    <t>Is there a national law guaranteeing rehabilitation care for all injured regardless of ability to pay?</t>
  </si>
  <si>
    <t>Is there a national law guaranteeing psychological services ro road traffic crash victims and their families regardless of ability to pay?</t>
  </si>
  <si>
    <t>Is there a national law requiring training/licensing/certification of first health reponders?</t>
  </si>
  <si>
    <t>General Directorate of Civil Protection</t>
  </si>
  <si>
    <t>SAFE ROADS</t>
  </si>
  <si>
    <t>Is there a national law requiring a formal road safety inspection/assessment? (as per questionnaire)</t>
  </si>
  <si>
    <t>Is there a national law requiring a formal road safety inspection/assessment? (as per reviewer)</t>
  </si>
  <si>
    <t>Does it require road network undergo periodic checks (maintenance or inspection)? (as per questionnaire)</t>
  </si>
  <si>
    <t>Does it require road network undergo periodic checks (maintenance or inspection)? (as per reviewer)</t>
  </si>
  <si>
    <t>Does it require consideration of all road users? (cars, motorcycles, pedestrians, cyclist) (as per questionnaire)</t>
  </si>
  <si>
    <t>Does it require consideration of all road users? (cars, motorcycles, pedestrians, cyclist) (as per reviewer)</t>
  </si>
  <si>
    <t>Died within 30 days of crash</t>
  </si>
  <si>
    <t>Yes, at national level</t>
  </si>
  <si>
    <t>No, but specific studies on this have been conducted</t>
  </si>
  <si>
    <t>More than 12 months</t>
  </si>
  <si>
    <t>Other</t>
  </si>
  <si>
    <t>National</t>
  </si>
  <si>
    <t>Observational study</t>
  </si>
  <si>
    <t>All seats in vehicle</t>
  </si>
  <si>
    <t>Subnational</t>
  </si>
  <si>
    <t>Data not available</t>
  </si>
  <si>
    <t>Do not know</t>
  </si>
  <si>
    <t xml:space="preserve">No </t>
  </si>
  <si>
    <t xml:space="preserve">Other </t>
  </si>
  <si>
    <t>Yes/No</t>
  </si>
  <si>
    <t>13.1.2</t>
  </si>
  <si>
    <t>Yes, but only at subnational level</t>
  </si>
  <si>
    <t>18.4.1</t>
  </si>
  <si>
    <t>Up to 3 months</t>
  </si>
  <si>
    <t>4-6 months</t>
  </si>
  <si>
    <t>7-9 months</t>
  </si>
  <si>
    <t>10-12 months</t>
  </si>
  <si>
    <t>Yes, at subnational levels</t>
  </si>
  <si>
    <t>&lt; 20%</t>
  </si>
  <si>
    <t>20-50%</t>
  </si>
  <si>
    <t>&gt; 50%</t>
  </si>
  <si>
    <t>46.1.4</t>
  </si>
  <si>
    <t>Police crash reports</t>
  </si>
  <si>
    <t>Population representative study</t>
  </si>
  <si>
    <t>Research study</t>
  </si>
  <si>
    <t>Yes, all drivers involved in fatal and non-fatal crashes are tested</t>
  </si>
  <si>
    <t>Yes, but only drivers involved in fatal crashes are tested</t>
  </si>
  <si>
    <t>Some (not all) drivers are tested whether in fatal or non-fatal crashes</t>
  </si>
  <si>
    <t xml:space="preserve">Do not know </t>
  </si>
  <si>
    <t>60.1.4</t>
  </si>
  <si>
    <t>Police reports</t>
  </si>
  <si>
    <t>Research survey</t>
  </si>
  <si>
    <t>Population representative survey</t>
  </si>
  <si>
    <t>60.1.3</t>
  </si>
  <si>
    <t>Only driver´s seat</t>
  </si>
  <si>
    <t>Only front seats</t>
  </si>
  <si>
    <t>No such requirement exists</t>
  </si>
  <si>
    <t>25-50%</t>
  </si>
  <si>
    <t>51-75%</t>
  </si>
  <si>
    <t>76-95%</t>
  </si>
  <si>
    <t>No, there have been no changes since last report</t>
  </si>
  <si>
    <t xml:space="preserve">No, we do not have a lead agency </t>
  </si>
  <si>
    <t xml:space="preserve">situated within one government ministry/department </t>
  </si>
  <si>
    <t>a stand-alone entity</t>
  </si>
  <si>
    <t>other</t>
  </si>
  <si>
    <t>Don't know</t>
  </si>
  <si>
    <t>New administration</t>
  </si>
  <si>
    <t>Legal reform</t>
  </si>
  <si>
    <t>Not yet, but we want to</t>
  </si>
  <si>
    <t>No, but there are offices/agencies/areas at the subnational level</t>
  </si>
  <si>
    <t>Died at scene of crash</t>
  </si>
  <si>
    <t>Died within 24 hours of crash</t>
  </si>
  <si>
    <t>Died within 7 days of crash</t>
  </si>
  <si>
    <t>Died within a year of crash</t>
  </si>
  <si>
    <t>Unlimited time-period following crash</t>
  </si>
  <si>
    <t xml:space="preserve">Data not available </t>
  </si>
  <si>
    <t>6 months</t>
  </si>
  <si>
    <t>1 year</t>
  </si>
  <si>
    <t>الاستجابة التالية للتصادم</t>
  </si>
  <si>
    <t>نسبة المؤشرات المحققة</t>
  </si>
  <si>
    <t>لا</t>
  </si>
  <si>
    <t>البيانات غير متاحة</t>
  </si>
  <si>
    <t>نعم</t>
  </si>
  <si>
    <t>إجمالي عدد الحالات على المستوى الوطني</t>
  </si>
  <si>
    <t>عينة (نسبة من إجمالي السكان المشمولين)</t>
  </si>
  <si>
    <t>لا اعرف</t>
  </si>
  <si>
    <t>نعم، ولكن جزئيًا فقط (على سبيل المثال، بعض الطرق أو بعض المركبات)</t>
  </si>
  <si>
    <t>نعم، ولكن جزئيًا فقط (على سبيل المثال، بعض الطرق أو بعض المدارس)</t>
  </si>
  <si>
    <t>لا، ولكن تم إجراء دراسات محددة حول هذا الموضوع</t>
  </si>
  <si>
    <t>نعم، سجلات تحت وطنية (على مستوى الولاية أو المقاطعة)</t>
  </si>
  <si>
    <t>نعم بعض المرافق المتفرقة</t>
  </si>
  <si>
    <t>لا يوجد</t>
  </si>
  <si>
    <t xml:space="preserve">نعم، سجل وطني </t>
  </si>
  <si>
    <t>نعم في جميع انحاء البلاد</t>
  </si>
  <si>
    <t>نعم، ولكن لبعض أجزاء شبكة الطرق فقط</t>
  </si>
  <si>
    <t>نعم، ولكن لبعض الشوارع فقط</t>
  </si>
  <si>
    <t>متوافق مع كافة اتفاقيات الأمم المتحدة</t>
  </si>
  <si>
    <t>متوافق مع بعض الاتفاقيات الأخرى</t>
  </si>
  <si>
    <t>نعم، لجميع الهيئات الحكومية والشركات المملوكة للدولة</t>
  </si>
  <si>
    <t>نعم، لبعض الهيئات الحكومية والشركات المملوكة للدولة</t>
  </si>
  <si>
    <t>نعم، فقط الوكالة الرائدة في مجال السلامة على الطرق</t>
  </si>
  <si>
    <t>نعم، يتطلب هذا التشريع الحصول على شهادة وفقًا للمعايير الدولية المنسقة</t>
  </si>
  <si>
    <t>نعم، على الرغم من أن هذا التشريع لا يتوافق مع المعايير الدولية المنسقة</t>
  </si>
  <si>
    <t xml:space="preserve">لا </t>
  </si>
  <si>
    <t>نعم، يتم اختبار جميع السائقين</t>
  </si>
  <si>
    <t>يتم اختبار بعض (وليس كل) السائقين</t>
  </si>
  <si>
    <t>اقل من 25%</t>
  </si>
  <si>
    <t>اكبر من 96%</t>
  </si>
  <si>
    <t>الوصول إلى الرعاية الطارئة محدود للغاية في جميع أنحاء البلاد، سواء في المناطق الحضرية أو الريفية</t>
  </si>
  <si>
    <t>وجد بعض الرعاية الطارئة في المناطق الحضرية، على الرغم من عدم ملاءمتها لاحتياجات السكان؛ ولا توجد رعاية طارئة متاحة أو محدودة في المناطق الريفية</t>
  </si>
  <si>
    <t>توجد بعض الرعاية الطارئة في المناطق الحضرية، على الرغم من عدم ملاءمتها لاحتياجات السكان؛ ولا توجد رعاية طارئة متاحة أو محدودة في المناطق الريفية</t>
  </si>
  <si>
    <t>عدد ومستوى مرافق الرعاية الطارئة كاف لتلبية احتياجات السكان بشكل عام، ولكن التوزيع والتنسيق بين المرافق أو الوصول إلى المرافق لا يزال يترك فجوات في الوصول</t>
  </si>
  <si>
    <t>تتوفر رعاية طوارئ كافية في جميع أنحاء البلاد. ويلبي عدد مرافق الرعاية الطارئة ومستواها وتوزيعها وإمكانية الوصول إليها احتياجات السكان في كل من المناطق الحضرية والريفية</t>
  </si>
  <si>
    <t>لا توجد قوانين لضمان الوصول إلى خدمات الرعاية الطارئة</t>
  </si>
  <si>
    <t>توجد بعض القوانين لتوفير إمكانية الوصول إلى خدمات الرعاية الطارئة، ولكن يجب على المرضى الدفع من جيوبهم الخاصة قبل تلقي الرعاية</t>
  </si>
  <si>
    <t>توجد بعض القوانين التي تنظم توفير خدمات الرعاية الطارئة، ويتم تحديد تكلفة هذه الرعاية على أساس القدرة على الدفع. وقد تظل بعض المجموعات ملزمة بالدفع من جيوبها الخاصة قبل تلقي الرعاية.</t>
  </si>
  <si>
    <t>يوجد قانون يضمن الوصول إلى خدمات الرعاية الطارئة ويضمن عدم الحاجة إلى دفع أي مبلغ قبل تلقي الرعاية.</t>
  </si>
  <si>
    <t>توجد قوانين لتوفير الوصول الشامل إلى الرعاية الطارئة والتي تتضمن إلزامًا بحماية المخاطر المالية أو شرطًا بأن تكون الرعاية الطارئة مجانية.</t>
  </si>
  <si>
    <t>يوجد رقم واحد للوصول إلى خدمات الرعاية الطارئة يغطي كافة أنحاء البلاد. تستخدم جميع المناطق هذا الرقم، ولا توجد أرقام أخرى</t>
  </si>
  <si>
    <t>يوجد رقم واحد للوصول إلى خدمات الرعاية الطارئة بتغطية كاملة للبلاد ولكن توجد أرقام إضافية بتغطية جزئية. معًا، تتمتع جميع مناطق البلاد بتغطية بعدد معين</t>
  </si>
  <si>
    <t>توجد أرقام متعددة للوصول إلى خدمات الرعاية الطارئة، والتي توفر مجتمعة تغطية كاملة للبلاد. لا يوجد رقم واحد يغطي البلاد بأكملها، ولكن جميع المناطق مغطاة ببعض الأرقام</t>
  </si>
  <si>
    <t>يوجد رقم واحد أو أكثر للوصول إلى خدمات الرعاية الطارئة مع تغطية جزئية للبلاد بشكل عام. تظل مناطق البلاد غير مغطاة</t>
  </si>
  <si>
    <t>لا يوجد رقم للوصول لخدمات الرعاية الطارئة</t>
  </si>
  <si>
    <t>لا أستطيع الإجابة لسبب آخر</t>
  </si>
  <si>
    <t>نعم، بدون استثناءات</t>
  </si>
  <si>
    <t>نعم، مع بعض الاستثناءات</t>
  </si>
  <si>
    <t>نعم، ممول بالكامل</t>
  </si>
  <si>
    <t>ممول جزئيا</t>
  </si>
  <si>
    <t>غير ممول</t>
  </si>
  <si>
    <t>المحور</t>
  </si>
  <si>
    <t>التأمينات علي المركبات</t>
  </si>
  <si>
    <t>2023
افضل الممارسات</t>
  </si>
  <si>
    <t>2024
افضل الممارسات</t>
  </si>
  <si>
    <t>2025
افضل الممارسات</t>
  </si>
  <si>
    <t>مجموعة 1</t>
  </si>
  <si>
    <t>مجموعة 2</t>
  </si>
  <si>
    <t>مجموعة 3</t>
  </si>
  <si>
    <t>مجموعة 4</t>
  </si>
  <si>
    <t>group</t>
  </si>
  <si>
    <t>2022
افضل الممارسات</t>
  </si>
  <si>
    <t>الممارسة التي يوصي بها</t>
  </si>
  <si>
    <t>تفاصيل التدخل</t>
  </si>
  <si>
    <t>التحديات التي تواجهها الدولة لتطبيق الممارسة؟</t>
  </si>
  <si>
    <t>القطاع الرائد</t>
  </si>
  <si>
    <t>القطاعات المشاركة</t>
  </si>
  <si>
    <t>المشاركة المجتمعية للتدخل</t>
  </si>
  <si>
    <t>هل قمت بتقييم هذا الجهد و التعرف علي اثره ؟ يرجى تقديم التفاصيل</t>
  </si>
  <si>
    <t>الفرص الحالية بالدولة و الخطط المستقبلية للتحسين في الممارسة</t>
  </si>
  <si>
    <t>إدارة السلامة على الطرق وتنسيقها</t>
  </si>
  <si>
    <t>تحديد وكالة رائدة ووضع آليات منسَّقة ووضع برامج عمل أساسية</t>
  </si>
  <si>
    <t>وضع استراتيجية وطنية للسلامة على الطرق لتوجيه الجهود الوطنية، مع تحديد أولويات الاستثمار الطويل الأجل ومسؤوليات الوكالات</t>
  </si>
  <si>
    <t>إنشاء آلية رسمية للتقييم تتضمن مؤشرات وغايات</t>
  </si>
  <si>
    <t>اعتماد فلسفة النظام المأمون ورؤيته، رؤية استراتيجية السلامة على الطرق وغاياتها، وأهداف التنمية المستدامة، وإدارة الازدحام، وأهداف التنمية الاقتصادية والأمن الوطني</t>
  </si>
  <si>
    <t>البحث والرصد والتقييم</t>
  </si>
  <si>
    <t>إنشاء برامج ومرافق للبحوث</t>
  </si>
  <si>
    <t>وضع إطار لرصد الأداء والإبلاغ عنه</t>
  </si>
  <si>
    <t>ضمان إتاحة المعلومات المتعلقة بمختلف المبادرات</t>
  </si>
  <si>
    <t>جمع البيانات لدعم تحليلات السلامة علي الطرق وإنشاء قاعدة بيانات منسقة لنتائج التقييمات لاستخدامها علي الصعيد الوطني</t>
  </si>
  <si>
    <t>بناء القدرات</t>
  </si>
  <si>
    <t>جمع المعلومات الواردة في تقارير التصادمات )المواقع، المناورات، أنواع
التصادمات لدعم التحليلات</t>
  </si>
  <si>
    <t>تحسين المعارف والمهارات المتعلقة بالسلامة على الطرق</t>
  </si>
  <si>
    <t>انظمة البيانات</t>
  </si>
  <si>
    <t>السماج لطائفة واسعة من أصحاب المصلحة بالوصول إلى بيانات التصادمات</t>
  </si>
  <si>
    <t>تحسين المعرفة بتحليل البيانات وتوفير برمجيات لدعم التحليل</t>
  </si>
  <si>
    <t>إنشاء سجلات للاصابات ونُظُم لرعاية المصابين بالاصابات في مرافق الرعاية الصحية لجمع معلومات عن أسباب الإصابات و التدخلات السريرية</t>
  </si>
  <si>
    <t>ضمان نشر تحليلات بيانات التصادمات على نطاق واسع</t>
  </si>
  <si>
    <t>ربط قواعد البيانات مثل بيانات التصادمات للبيانات الطبية وبيانات لطرق</t>
  </si>
  <si>
    <t>وضع منهجية عملية لجمع بيانات التصادمات واستعراضها</t>
  </si>
  <si>
    <t>تدريب ضباط المرور في الخطوط الأمامية على جمع بيانات التصادمات</t>
  </si>
  <si>
    <t>تعزيز مشاركة قطاع التأمين في أنشطة السلامة على الطرق</t>
  </si>
  <si>
    <t>سياسات التأمين تراعي عوامل الخطر المرتبطة بالسائقين</t>
  </si>
  <si>
    <t>زيادة أقساط التأمين وأقساط التأمني لصالح الغير استنادًا إلى مُرْتَسَم المخاطر لتحسني تغطية المستويات الفعلية للمطالبات</t>
  </si>
  <si>
    <t>البنية التحتية للطرق</t>
  </si>
  <si>
    <t xml:space="preserve">تصنيف أنواع الطرق على أساس التسلسل الهرمي لوظائف الطرق </t>
  </si>
  <si>
    <t>تقييم أولويات السلامة على الطرق القائمة وإجراء التحسينات المطلوبة</t>
  </si>
  <si>
    <t xml:space="preserve">تحسين سلامة المشاة وراكبي الدراجات الهوائية </t>
  </si>
  <si>
    <t>تحسين مأمونية مناطق العمل وعمليات إدارة مناطق العمل</t>
  </si>
  <si>
    <t>التثقيف بشأن السلامة على الطرق في المدارس</t>
  </si>
  <si>
    <t>وضع سياسة وطنية وتنفيذها</t>
  </si>
  <si>
    <t>تحسين التثقيف بشأن السلامة على الطرق في المدارس</t>
  </si>
  <si>
    <t>إعداد المواد ونشرها</t>
  </si>
  <si>
    <t>تحسين التثقيف بشأن السلامة على الطرق خارج المدارس</t>
  </si>
  <si>
    <t>تحسين التقييم من خلال وضع منهجية مناسبة مُسندة بالبيِّنات وتنفيذها بشأن تقييم الأداء مع إجراء استعراضات منتظمة لتقييم الفعالية</t>
  </si>
  <si>
    <t>منح التراخيص للسائقين وتدريبهم واختبارهم</t>
  </si>
  <si>
    <t>تحسين نظام منح التراخيص مثل نظم منح تراخيص القيادة المتدرجة للسائقين المبتدئين والاختبارات القائمة عىل الكفاءة لمنح تراخيص القيادة</t>
  </si>
  <si>
    <t>تحديد فئات لتراخيص المركبات تميز بين مختلف فئات المركبات</t>
  </si>
  <si>
    <t>تحسين تدريب السائقين واختبارهم</t>
  </si>
  <si>
    <t>تحسين معايير السائقين المهنيين</t>
  </si>
  <si>
    <t>تحسين تثقيف السائقين</t>
  </si>
  <si>
    <t>استحداث تدابير إضافية للسائقين الشباب</t>
  </si>
  <si>
    <t xml:space="preserve">الحملات التوعوية </t>
  </si>
  <si>
    <t xml:space="preserve">تحسين تنسيق الحملات </t>
  </si>
  <si>
    <t>إرشادات بشأن تصميم الحملات وتحديد الفئات المستهدفة</t>
  </si>
  <si>
    <t>التدريب على تصميم الحملات</t>
  </si>
  <si>
    <t>وضع عملية للتقييم</t>
  </si>
  <si>
    <t>التشريعات</t>
  </si>
  <si>
    <t>استعراض وتحديث وإصدار اللوائح التنفيذية</t>
  </si>
  <si>
    <t>تبليغ محتوى قانون المرور لعموم سائقي المركبات</t>
  </si>
  <si>
    <t>استعراض وتحديث نظام النقاط الجزائية وآليات تسجيل المخالفات</t>
  </si>
  <si>
    <t>اعتماد التشريعات ذات الأولوية العالية</t>
  </si>
  <si>
    <t>تحسين البيِّنات المقدمة في الإجراءات القضائية من خلال وضع بروتوكولات قياسية للتحقيق والكشف</t>
  </si>
  <si>
    <t>إصدار قانون شامل بشأن الطرق السريعة يحدد قواعد ولوائح المرور لعامة الجمهور، وضمان توفره بلغات مختلفة لتسهيل الاطلاع عليه</t>
  </si>
  <si>
    <t>ضبط إنفاذ القانون</t>
  </si>
  <si>
    <t>تحسين تواجد وظهور عناصر الإنفاذ على الطرق السريعة</t>
  </si>
  <si>
    <t>تقديم التدريب المتخصص لشرطة المرور</t>
  </si>
  <si>
    <t>تحسين المعدات والتدريب على الاستجابة للحوادث</t>
  </si>
  <si>
    <t>مأمونية المركبات</t>
  </si>
  <si>
    <t>التأكد من عمليات التدقيق للتحقق من معايير الاستيراد، وردع استيراد وتصدير السيارات الجديدة أو المستعملة التي لديها معايير مأمونية متدنية من خلال الفحص التقني الدوري الإلزامي</t>
  </si>
  <si>
    <t>تحسين عمليات الفحص الدوري للمركبات</t>
  </si>
  <si>
    <t>وضع برنامج موجَّه لفحص المركبات المستخدمة</t>
  </si>
  <si>
    <t>تحسين تنظيم السلع الخطرة؛ وتحديد وكالة رائدة مسؤولة ووضع بروتوكولات للطوارئ للتعامل مع أي حوادث تتعلق بالسلع الخطرة</t>
  </si>
  <si>
    <t>تحسين تنظيم التحميل الزائد</t>
  </si>
  <si>
    <t>تحسين تنظيم ساعات عمل السائقين</t>
  </si>
  <si>
    <t>وضع برنامج جديد لتقييم مأمونية السيارات و تحسين تثقيف المستهلكين بشأن المأمونية</t>
  </si>
  <si>
    <t>اعتماد تشريع ينص علي الالتزام بتركيب أحزمة الأمان ونُظُم تقييد حركة الأطفال للحد من الإصابات الناجمة عن التصادمات</t>
  </si>
  <si>
    <t>تشجيع تجهيز الدراجات النارية بتكنولوجيات تجنب الاصطدام التي ثبتت فعاليتها مثل نظام الثبات إلالكتروني ونظام الكبح المانع للانزلاق</t>
  </si>
  <si>
    <t>استخدام تكنولوجيا الحد من السرعة والنظم الذكية لمواءمة السرعة، ويشمل ذلك مُحددات السرعة، ومُسجِّلات البيانات إلالكترونية، وموائم السرعة الذكي</t>
  </si>
  <si>
    <t>توفير رقم اتصال واحد على الصعيد الوطني لحالات الطوارئ</t>
  </si>
  <si>
    <t>تحديد شروط للتحقيق المتعدد التخصصات عقب التصادم</t>
  </si>
  <si>
    <t xml:space="preserve">سرعة اكثر مأمونية </t>
  </si>
  <si>
    <t>إنفاذ حدود السرعة وتطبيق العقوبات في حالة عدم الامتثال الغرامات والنقاط الجزائية وتعليق التراخيص</t>
  </si>
  <si>
    <t>استحداث برامج مجتمعية بشان إدارة السرعة</t>
  </si>
  <si>
    <t>مستخدمي طرق اكثر أمنا</t>
  </si>
  <si>
    <t>تحديد حد أدنى لعمر السائق، وشروط لحدة بصره</t>
  </si>
  <si>
    <t>القوانين والمعايير والقواعد المسندة بالبيِّنات الخاصة بخوذات الدراجات النارية للحد من إصابات الرأس</t>
  </si>
  <si>
    <t>التدريب والاختبار بشأن إدراك المخاطر</t>
  </si>
  <si>
    <t>مراقبة الإجهاد، وتحديد حد اقصيلوقت القيادة وحد أدنى لفترة الراحة للسائقين المهنيين</t>
  </si>
  <si>
    <t>عنوان التدخل</t>
  </si>
  <si>
    <t xml:space="preserve">Government response to the challenges
The National Committee for Road Safety (NCRS) took initiative to increase the awareness and to highlight the importance of such countermeasures. Stating in 2010, all governmental and private media agencies lunched road safety campaigns to encourage road uses to participate in reducing road crashes and ensuring road safety. In 2012, more traffic awareness campaigns were introduced to the public via different media, such as TV, Radio, and social communication networks. In addition, the ROP organized a number of national exhibitions to promote road safety. It was highlighted that increasing the number of police personnel and traffic policing activities were serve the need of achieving road safety. An evaluation conducted by the Directorate General of Traffic revealed that this approach helped in changing the behavior and attitudes of high number of reckless drivers.  </t>
  </si>
  <si>
    <t xml:space="preserve">There was a significant decrease in number of crashes, injuries and fatalities throughout the years from 2011 until 2023. There was a decrease by 44% (637) in the total number of fatalities in spite of the increase in the total number of registered vehicles (1,502,259) and (1,601,832) licensed drivers representing an increase of 70% and 62% respectively. As for speeding, statistics showed that automated speed control program helped in reducing the average of vehicle speed in Oman. In 2017, the number of crashes caused by speeding dropped by almost 45%. The number of crashes caused by speeding in Oman continued to drop in 2023. The statistics shows that speeding was the main cause of 1009 road crashes in Oman in 2023. That is a reduction of more than 69% in the total number of road crashes caused by speeding comparing to 2011. The general trend of road crashes in 2024 shows that the decrease continues in the number of road crashes caused by speeding in Oman.  </t>
  </si>
  <si>
    <t xml:space="preserve">The great impact of the automated speed control program helped in increasing the acceptance level of deploying speed cameras in all roads in Oman. As such, the ROP introduced new means of speeding control devices like point-to-point devices. These devices measure the average speed between two points and violate those who exceed speed limit. In addition, the ROP launched the smart police petrol vehicles. These cars read the data of all the vehicles in roads and monitor their speed and insurance dates. Live filming and documenting all the events on the way with accurate video camera helps in providing all the information about any vehicle in a smart and fast way. It is anticipated that smart police patrol vehicles will help in reducing speed and achieving high level of road safety. 
There was a political will to solve the rapid increase of crashes in Oman. The government increased the number of police patrols and automated speed cameras in a way that all roads are fully covered by enforcement means in accordance with the Decade of Action, which was obviously reflected on the road users' perception that the enforcement is present anywhere and anytime. That has a direct positive influence in facilitating the achievement of high level of road safety in Oman. </t>
  </si>
  <si>
    <t>تدشين الطرق الجبلية</t>
  </si>
  <si>
    <t xml:space="preserve">تدشن وزارة النقل والاتصالات وتقنية المعلومات الطرق الجبلية فعلي سبيل المثال طريق جبلي جديد قيد التنفيذ  (أرجوت - صرفيت) في ولاية ضلكوت بمحافظة ظفار، إضافة إلى مشروع تحسين  عقبة وادي بني خالد ، و مشروع الجبلي لربط بين قرية بوري- وقرية العيينة وتحسين عقبة عافري بولاية سمائل - بمحافظة الداخلية ، وتنفيذ طريق جبل شمس ،ومشروع  رفع كفاءة طريق الجبل الأخضر ، ضمن جهودها لتعزيز كفاءة شبكة الطرق في سلطنة عُمان.  هذه الطرق الجبلية تُسهم في رفع كفاءة وتطوير شبكة الطرق في المحافظات، وتسهل الحركة المرورية ، و تصمم وفقًا لأعلى المعايير الفنية لتصبح سالكه أمام الحركة المرورية في مختلف الظروف المناخية. ، و تتضمن هذه المشاريع  أعمال إنشائية مثل العبارات الصندوقية، والحوائط المساندة، والحمايات الجانبية، وقنوات تصريف المياه، بالإضافة إلى اللوائح الإرشادية والتحذيرية. </t>
  </si>
  <si>
    <t>وزارة النقل والاتصالات وتقنية المعلومات</t>
  </si>
  <si>
    <t xml:space="preserve">رفع كفاءة وتوسعة الطرق </t>
  </si>
  <si>
    <t>حرصًا على تطوير البنية التحتية الوطنية وتحقيق أعلى مستويات السلامة والجودة تواصل وزارة النقل والاتصالات وتقنية المعلومات تنفيذ خططها لرفع كفاءة الطرق في مختلف محافظات السلطنة. وفي هذا الإطار قامت الوزارة برفع كفاءة الطرق الرئيسية لتكون سالكة لجميع حالات الطقس لضمان إنسيابية الحركة المرورية خلال الأنواء المناخية إضافة إلى  توسعة مسارات الطرق لتكون مزدوجة لتلبية احتياجات الحركة المتزايدة ورفع مستويات السلامة ومن أبرز هذه المشاريع: إزدواجية طريق (فرق – إزكي)، وإزدواجية طريق (مرفع دارس – جبرين). كما عملت الوزارة على تسهيل مرور المركبات ورفع معايير السلامة من خلال تنفيذ إزدواجية   لوى و ازدواجية وصلة شناص و ازدواجية وصلة الخابورة وربطها بالطريق السريع  بمحافظة شمال الباطنة إلى جانب مشروع إزدواجية طريق أدم – ثمريت. كما تولي الوزارة أهمية خاصة لإنارة الطرق السريعة حيث يجري العمل على إستكمال  تنفيذ أعمال  الإنارة في طريق الباطنة الساحلي (السلطان تيمور بن فيصل) وطريق الشرقية السريع (السلطان تركي بن سعيد) وطريق الباطنة السريع  بما يعزز من مستويات السلامة المرورية ويحسن تجربة مستخدمي الطرق في كافة الأوقات</t>
  </si>
  <si>
    <t>تطبيق التقنيات الحديثة لتعزيز السلامة المرورية على الطرق</t>
  </si>
  <si>
    <t xml:space="preserve">تسعى وزارة النقل والاتصالات وتقنية المعلومات إلى تعزيز مستويات السلامة المرورية والارتقاء بجودة البنية التحتية للطرق عملت الوزارة على تطبيق وتجربة  أحدث التقنيات والأنظمة الحديثة في مشاريع الطرق بمختلف المحافظات. ويأتي ذلك من خلال استخدام تقنيات متطورة وأساليب مبتكرة تسهم في تقليل الحوادث وتحسين تجربة مستخدمي الطرق. ومن أبرز هذه الجهود تطبيق تقنيات حواجز الأمان بنظام الأسطوانات الممتصة للصدمات في طريق عقبة ياسمين في ولاية صلالة بمحافضة ظفارللحد من آثار الحوادث وتعزيز سلامة مرتادي الطريق .و تجربة تقنيات حديثة  لتقليل زحف الرمال على الطرق  . </t>
  </si>
  <si>
    <t>تقنيات النقل المستدام والذكي</t>
  </si>
  <si>
    <t>من خلال فعاليات أسبوع عُمان للاستدامة تنظيم معرض "التنقل الأخضر"، الذي يُعد أكبر منصة وطنية لعرض أحدث الحلول والتقنيات في مجال النقل الذكي والمستدام، مجموعة كبيرة من المشاريع والمبادرات الداعمة للتحول نحو النقل منخفض الانبعاثات، من بينها تقنيات المركبات الكهربائية، والبنية التحتية لمحطات الشحن، وأنظمة النقل الذكية، إلى جانب مبادرات التحول الرقمي في قطاع النقل</t>
  </si>
  <si>
    <t>مبادرة تنفيذ مشروع طريق دبا ليما خصب لربط السلطنة بالدول المجاورة</t>
  </si>
  <si>
    <t xml:space="preserve">يعد طريق مشروع طريق ( دبا_ ليما _ خصب) أحد المشاريع الاستراتيجية المهمة التي قامت وزارة النقل والاتصالات وتقنية المعلومات بإسنادها والإشراف عليها والبدء في تنفيذها و يهدف الي انسياب حركة المركبات واستيعاب كثافة حركة المرور الحالية والمستقبلية وتأمين السلامة العامة لمستخدمي الطريق،  زيادة التواصل الاجتماعي بين المواطنين، وتفعيل الأنشطة التجارية والاقتصادية بما يؤدي إلى سهولة الانتقال من وإلى مختلف الولايات و  استكمال ربط سلطنة عمان بالدول المجاورة </t>
  </si>
  <si>
    <t>مشروع تجريبي لتفعيل الدراجات الكهربائية في توصيل الطعام</t>
  </si>
  <si>
    <t>يتم استخدم الدراجات الكهربائية في توصيل الطلبات في سلطنة عمان بهدف تقليل انبعاثات الكربون وتعزيز الاستدامة</t>
  </si>
  <si>
    <t xml:space="preserve">برنامج الصيانة الدورية للطرق وإصلاح أضرار الأنواء المناخية </t>
  </si>
  <si>
    <t xml:space="preserve">تعمل وزارة النقل والاتصالات وتقنية المعلومات  علي اعمال  صيانة الطرق الأسفلتية و الترابية، ، الحواجز الحديدية ، اللوحات الارشادية </t>
  </si>
  <si>
    <t>استخدام وسائل تهدئة حركة المرور</t>
  </si>
  <si>
    <t>الترتيبات المؤسسية والتقييم</t>
  </si>
  <si>
    <t xml:space="preserve">تحسين إدارة السرعة </t>
  </si>
  <si>
    <t xml:space="preserve">تحسين تصميم الطرق الجديدة، وتكنولوجيات نظم النقل الذكية </t>
  </si>
  <si>
    <t>تصميم الطرق وبناها التحتية بطريقة توجِّه السائقين نحو السلوكيات الصحيحة</t>
  </si>
  <si>
    <t>تعزيز المسؤولية والمساءلة لدى سلطات الطرق ومخططي المناطق الحضرية</t>
  </si>
  <si>
    <t xml:space="preserve">وضع وتعزيز معايير تصميم الطرق المأمونة وتشغيلها </t>
  </si>
  <si>
    <t>مبادرة المدن الذكية</t>
  </si>
  <si>
    <t>مـع النطـق السـامي لصاحـب الجلالة السـلطان المعظـم في دور الانعقاد السنوي الأول للدورة الثامنة لمجلس عمان المنعقد بتاريخ 14 نوفمبر 2023، جاءت بتوجيهات جلالته بضــرورة إعــداد برنامــج وطنــي لتنفيــذ تقنيــات الــذكاء الاصطناعي وتوطينها. حيث بــادرت وزارة النقل والاتصالات وتقنية المعلومات بترقية البرنامــج التنفيــذي للــذكاء الاصطناعي والتقنيــات الرقمية المتقدمــة والذي أصدرتــه الـوزارة فـي أكتوبـر عـام 2022 ليصبـح البرنامـج الوطنـي أكثـر شـمولية للجوانـب الاقتصادية والاجتماعية وموائمـاً لمـا شـهده العالـم مـن متغيـرات فـي الـذكاء الاصطناعي. اهداف مبادرة المدن الذكية هي تسهيل وتمكين ابتكارات المدن الذكية، تعزيز واختبار الحلول الذكية التي تهدف إلى التعامل مع التحديات التي تواجه المدن، بناء الوعي حول أهمية حلول المدن الذكية و بناء نهج لرؤية واستراتيجية المدن الذكية الوطنية. واحدة من مكونات مبادرة المدن الذكية هي التنقل والسفر والنقل (لوجستيات المدينة والتنقل)</t>
  </si>
  <si>
    <t>تقييم ثانٍ لسلامة الطرق في عُمان ضمن برنامج iRAP</t>
  </si>
  <si>
    <t>يُحلل 50 كيلومترًا من شبكة طرق شركة عُمان للغاز الطبيعي المسال (عُمان للغاز الطبيعي المسال) عبر ثلاثة مواقع رئيسية في صور ومسقط. يهدف المشروع إلى تعزيز السلامة على الطرق على المسارات الرئيسية القريبة من المناطق السكنية لجميع أنواع التنقل (ركاب المركبات، وراكبو الدراجات النارية، والمشاة، وراكبو الدراجات الهوائية) بهدف تحسين الاتصال بالمقر الرئيسي.
تُمثل هذه المبادرة ثاني مشروع iRAP في عُمان، بعد تقييم 1500 كيلومتر من شبكة الطرق الإسفلتية لشركة تنمية نفط عُمان (PDO) الذي طورته شركة Factual في عام 2023. تعكس هذه المشاريع مجتمعةً الالتزام الوطني المتزايد بتطبيق منهجية iRAP المعترف بها دوليًا والتي تهدف إلى الحد من حوادث الطرق من خلال تحسينات البنية التحتية الوقائية والمستندة إلى البيانات.
حقق التقييم الأخير نتائج إيجابية في تصنيف النجوم، إلى جانب مجموعة من التوصيات المستهدفة وخطط الاستثمار التي تهدف إلى تعزيز السلامة في مناطق محددة من الشبكة. ومن خلال الاستمرار في تطبيق نهج iRAP القائم على الأدلة، تتخذ عُمان خطوات جادة نحو طرق أكثر أمانًا واستدامة للجميع.</t>
  </si>
  <si>
    <t>تحسين معايير المركبات الجديدة والحالية على الصعيد الوطني</t>
  </si>
  <si>
    <t>ادماج الشباب في التطور في المركبات الكهربائية</t>
  </si>
  <si>
    <t>قام ملتقى التنقل الأخضر الخليجي الذي تنظمه وزارة النقل والاتصالات وتقنية المعلومات لدعم التحول نحو منظومة نقل مستدامة بعمل جلسات حواريه مع الشباب "شباب الخليج يقودون التغيير في التنقل المستدام"، وركزت على تعزيز وعي الشباب بأهمية المركبات الكهربائية كأحد المحركات الأساسية للتحول إلى الطاقة النظيفة، وشملت الحلقة جلسات حوارية وعملية أتاحت للشباب فرصة لفهم تقنيات المركبات الكهربائية ودورها في تحقيق الاستدامة، إضافة إلى بناء شبكة تواصل بين المهتمين بالتقنيات الحديثة والتنقل الأخضر على مستوى المنطقة. كما تم تخصيص مسار عملي لتجربة قيادة المركبات الكهربائية والتعرف على مزاياها، إلى جانب تقديم شرح حول آلية عمل محطات الشحن وتنفيذ محاكاة لعملية الشحن، مما وفر تجربة واقعية تبرز الإمكانيات الكبيرة لهذه التقنية وتشجع على تبنيها. وفي إطار تشجيع الابتكار، أطلقت الحلقة تحديًا شبابيًا لتصميم مبادرات تُسهم في تعزيز استخدام المركبات الكهربائية، من خلال مسارين: أفضل حملة توعوية عن التنقل الأخضر، وأفضل ابتكار تقني لتطوير حلول النقل المستدام. وتخلل التحدي عرض الفرق الشبابية لمبادراتها أمام لجنة تحكيم، حيث تم تقييم الأفكار وفق معايير الإبداع والأثر المجتمعي وقابلية التنفيذ</t>
  </si>
  <si>
    <t>اشراك المنشأت الخاصة في الفحص الفني للمركبات</t>
  </si>
  <si>
    <t>ساعدت في انتشار الخدمة في مواقع مختلفه و في اوقات مختلفة  بشرط ان تكون المنشأه مملوكة بالكامل للعمانين، استيفاء التراخيص و ان يكون موقع المنشاة في الامان التي حددتها الادارة العامة للمرور</t>
  </si>
  <si>
    <t>خطة مرورية لسلامة طلبة المدارس</t>
  </si>
  <si>
    <t>شرطة عمان السلطانية اتخذت سلسلة من التدابير الوقائية لضمان انسيابية الحركة المرورية وسلامة الطلبة، تشمل العديد من المحاور المتعلقة بالتوعية المرورية عبر مختلف وسائل الإعلام ومنصات التواصل الاجتماعي، والوجود الشرطي على الطُرق وبالقرب من المدارس، من أجل ضمان توجيه حركة المرور بشكل فعال ومنع الازدحامات والاختناقات المرورية، وتقديم الدعم والمساعدة لمستخدمي الطرق. وحول الجوانب التوعوية، تقوم معاهد السلامة المرورية في مختلف المحافظات بتقديم دورات تدريبية متخصصة وبرامج توعوية تستهدف السائقين وطلبة المدارس والمجتمع بشكل عام</t>
  </si>
  <si>
    <t xml:space="preserve">الوكالات الحكومية تدعم المنظمات غير الحكومية في تحدي السلامة على الطرق </t>
  </si>
  <si>
    <t>برنامج التعليم العالمي للسلامة على الطرق الخاص ببرنامج اصدقاء الطريق</t>
  </si>
  <si>
    <t>بدعم من شل في سلطنة عُمان، قدمت الشراكة العالمية للسلامة المرورية (GRSP) برنامج التعليم العالمي للسلامة على الطرق الخاص ببرنامج VIA إلى وزارة التربية والتعليم في عُمان وشرطة عُمان السلطانية في أواخر أغسطس 2022. بعد نجاح الاجتماع، عقدت وزارة التربية والتعليم ورشة عمل دامت مدة أربعة أيام لمراجعة مواد البرنامج وتكييفها مع السياق المحلي. من أجل دفع المشروع إلى الأمام، أجرت الشراكة العالمية للسلامة المرورية تدريبًا شاملًا في نوفمبر لأكثر من 30 من ممثلي وزارة التربية والتعليم والشرطة السلطانية، بالإضافة إلى معلمين من مجموعة مختارة من المدارس. في أواخر ديسمبر 2022 وأوائل يناير 2023، شاركت مجموعات من طلاب المدارس الابتدائية العمانية في ورش عمل برنامج VIA النظرية والعملية الأولى القليلة في البلاد. أصدر المعلمون وضباط شرطة المرور تعليمات للأطفال بشأن الاستخدام الصحيح لمعابر المشاة ولافتات الطرق من خلال المشاركة في الأنشطة. تستند حلقات العمل التي شارك فيها الطلاب إلى أفضل الممارسات المعترف بها دوليًا في مجال سلامة الأطفال على الطرق والمساعدة في تطوير السلوكيات المسؤولة المتعلقة بالطرق. يجري رصد هذه المرحلة التجريبية من برنامج VIA بعناية والطموح هو توسيع وتنفيذ البرنامج على الصعيد الوطني.</t>
  </si>
  <si>
    <t xml:space="preserve">مسابقة السلامة المرورية </t>
  </si>
  <si>
    <t>تهدف إلى إشراك المجتمع بمختلف فئاته للمساهمة في تعزيز السلامة المرورية للحد من حوادث المرور ممثلة في الوحدات الحكومية والمؤسسات الأهلية والقطاع الخاص والأفراد ، والتعاون والعمل على نشر الوعي المروري وإبراز الجهود المبذولة من قبل هذه الفئات في الحد من حوادث الطرق وكذلك حث المؤسسات الأهلية والقطاع الخاص لتدريب وتأهيل مستخدمي الطريق وتنفيذ مشروعات تخدم السلامة المرورية ولتوعية الجمهور وتطبيق مشاركات الولايات والأفراد والمؤسسات على أرض الواقع.
و جوائز مسابقة السلامة المرورية تمنح على مستوى السلطنة للولاية الفائزة على مستوى الولايات ويتم اختيارها من أوائل المحافظات، فالولايات الفائزة بالمركز الأول والثاني والثلاث تحصل كل منها على درع السلامة المرورية وجائزة مالية وشهادة تقدير، كما تحصل أوائل الولايات المتأهلة من المحافظات والتي لم تحظ بالمراكز الثلاثة الأولى على مبلغ مالي، أما جوائز الوحدات الحكومية فجائزة المركز الأول والثاني والثالث هي درع السلامة المرورية وشهادة تقدير ومبلغ مالي، وبالنسبة لمؤسسات القطاع الخاص فتحصل كل من المؤسسات الفائزة بالمراكز الثلاثة الأولى في المسابقة على درع السلامة المرورية بالإضافة إلى شهادة تقدير ومبلغ مالي، كما تحصل الجمعيات والمؤسسات الأهلية الفائزة بالمراكز الثلاثة الاولى على درع السلامة المرورية وجائزة مالية وشهادة تقدير. وتضم جوائز الأفراد الفائزين بالمركز الأول والثاني والثالث جائزة مالية وشهادة تقدير ودرع المسابقة.</t>
  </si>
  <si>
    <t>المعرض المروري المشترك و النقاط التوعوية</t>
  </si>
  <si>
    <t>في اطار فعاليات المعرض التوعوي المروري نظّمت الإدارة العامة للمرور، بالتعاون مع معهد السلامة المرورية بقيادة شرطة محافظة ظفار، نقاطًا توعوية على طريق صحنلوت، بهدف تعزيز الالتزام باشتراطات السلامة المرورية، ضمن فعاليات موسم خريف ظفار 2025م.</t>
  </si>
  <si>
    <t>توعية السائقين باللغات المختلفة</t>
  </si>
  <si>
    <t xml:space="preserve">تنشر الادارة العامة للمرور رسائل توعوية بلغات غير العربية و الانجليزية للتأكد ان الرسائل تصل الي كافة مستخدمي الطرق </t>
  </si>
  <si>
    <t xml:space="preserve">تنفيذ الحملات ذات الأولوية </t>
  </si>
  <si>
    <t xml:space="preserve">كل عام تشارك سلطنة عمان في اسبوع المرور الخليجي </t>
  </si>
  <si>
    <t xml:space="preserve">مشروع "القرية المرورية" </t>
  </si>
  <si>
    <t>كنموذج مبتكر للتعلم العملي والتجريبي في مجال السلامة على الطرق. ويجمع المشروع بين التعليم والترفيه في بيئة تحاكي قرية مرورية حقيقية، تتلاقى فيها عناصر البنية التحتية للطرق مع محطات تعليمية وتوعوية تسهم في ترسيخ مفاهيم الالتزام بقوانين المرور.ويهدف المشروع إلى تقديم تجربة تفاعلية تجمع بين الجانبين النظري والعملي، حيث يتعرف الزوار على قواعد المرور وإجراءات السلامة عبر محطات مصممة خصيصًا لهذا الغرض، كما وفرت محطات محاكاة تتيح للطلبة تجربة مواقف مرورية واقعية والتعامل معها، ما يسهم في تحسين سلوكياتهم المرورية.</t>
  </si>
  <si>
    <t xml:space="preserve">بناء القدرة عىل التحقيق في التصادم </t>
  </si>
  <si>
    <t>تجهيز مركبات شرطة المرور بنظم المراقبة بالكاميرات والكشف عن السرعة</t>
  </si>
  <si>
    <t>التطور في انفاذ قوانين المرور في سلطنة عمان</t>
  </si>
  <si>
    <t xml:space="preserve">بشكل عام ، لا يمكن ادراج عملية الانفاذ كجزء منفصل عن المنظومة الكاملة لنجاح الردع و تحسين السلوك و التي تتكون من التشريعات ، الانفاذ ، التوعية و المتابعة القضائية. ان نجاح جزء الانفاذ يعكس نجاح المنظومة كاملة 
انفاذ قوانين المرور هو عمل اصيل لشرطة عمان السلطانية و التي تتألف من عدة جهات مثل ادارات المرور ، مراكز الشرطة ، المهام الخاصة، الخ و جميعها تعني بانفاذ قانون المرور و يندرج نفس التقسيم الاداري علي مستوي كل محافظة . 
تعزيز الانفاذ بتمكين تبعيات فنية منفصلة عن التبعات الادارية:
لكل هيكل اداري تبعيتين : تبعية فنية  و تبعية ادارية (تختص بعمليات الظبط). علي سبييل مثال ، ادارة مرور نزوي تتبع فنيا الادارة العامة للمرور و اداريا قيادة شرطة محافظة الداخلية و هذا النظام يعزز قوة الانفاذ 
ألية الانفاذ :
تراقب الادارة العامة لغرف العمليات مواقع الدوريات في المحافظات و توجيه التوصيات للمحافظات في حالة التعرف علي حاجة لحسين الانفاذ و الجدير بالذكر انه يتواجد في كل محافظة تواجدغرفة خاصة للعمليات لمراقبة دوريات الشرطة التي تتبع لها جغرافيا . يتم توزيع مواقع الرصد الالي و التواجد الشرطي من خلال مراكز المحافظة فكل مركز له اختصاص جغرافي و ينظم موارده البشرية اداريا </t>
  </si>
  <si>
    <t>تحسين الرقابة المرورية</t>
  </si>
  <si>
    <t xml:space="preserve">تقوم الإدارة العامة للمرور بشرطة عُمان السلطانية على تبنّي مشاريع تقنية حديثة لتحسين الرقابة المرورية ورفع مستوى السلامة على الطرق والعمل على رصد الأنماط المتكررة للحوادث باستخدام الذكاء الاصطناعي وتحديث البنية التقنية وتحسين أدوات المراقبة بما يواكب المعايير الدولية لأمن وسلامة الطرق. و تعتمد على أنظمة الرقابة الحديثة والأساليب المباشرة للردع المروري حيث تشمل الرصد التقني باستخدام أجهزة متطورة، بالإضافة إلى الكاميرات الذكية عند الإشارات الضوئية والمدعومة بتقنيات الذكاء الاصطناعي، ويتم متابعة المخالفين المتكررين من خلال تطبيق نظام النقاط المرورية، حيث تُحتسب نقاط على كل مخالفة بحسب تصنيفها، وتُتخذ إجراءات قانونية تدريجية عند تجاوز حد معين، مثل سحب الرخصة مؤقتًا أو إحالة السائق إلى دورات تأهيل في السياقة، أو الحجز الإداري للمركبة، أو تعليق الرخصة أو سحبها. كما يتم تطبيق أنظمة ذكية مستوحاة من النماذج المعتمدة في الدول المتقدمة، و نماذج تحليل البيانات والذكاء الاصطناعي لرصد الأنماط المتكررة للحوادث، </t>
  </si>
  <si>
    <t xml:space="preserve">الملصقات الضوئية علي الابل </t>
  </si>
  <si>
    <t xml:space="preserve">الملصقات الضوئية علي الابل : في ابتكار يبدو عمانيًّا بامتياز.. بدأت سلطنة عُمان في تطبيق قواعد مرورية جديدة، بوضع ملصقات ضوئية على الإبل، بهدف الحد من حوادث اصطدام السيارات ليلًا، وشرعت في تطبيق هذا القانون المروري بعد تكرار الحوادث وشكوى الكثيرين من ضعف الرؤية ليلًا أو بعد سقوط الأمطار. ونظرًا لضعف الثقافة المرورية وغياب الوعي للتعامل مع الأنظمة المرورية، وتطبيق الإرشادات على الطريق وأثناء السير، اقترحت مجموعة من القواعد لضبط المرور بالطرق السريعة، من وضع تشريعات محلية لتنظيم عملية مرور الإبل، وتطبيق غرامات على أصحابها في حالة تركها وإهمال سيرها للطريق. بالإضافة إلى حصر أعداد الإبل والحيوانات برقم واسم مالكها، حتى تضمن الإدارة تقديم التعويض للمالك في حالة وقوع أي حادثة، 
لذا بدأت سلطة عمان تطبيق قواعد بوضع شريط ضوئي، فسفوري اللون، على أعنق وأرجل الإبل، قبل السير بالطرق السريعة التي تمر بها السيارات أيضًا، حتى ينعكس ضوء قوي ينبه قائدي السيارات لتهدئة السرعة، وتفادي اصطدام الإبل. </t>
  </si>
  <si>
    <t xml:space="preserve">استحداث برنامج تدريبي بشأن الدعم الأساسي للحياة </t>
  </si>
  <si>
    <t xml:space="preserve">تثقيف جمهور السائقين وبناء قدراتهم </t>
  </si>
  <si>
    <t xml:space="preserve">تحسين آلية التنسيق لإرسال فرق الاستجابة الطارئة المتعددة القطاعات إلى مواقع الحوادث </t>
  </si>
  <si>
    <t>ضمان إمكانية الوصول علي مدار اليوم - بغض النظر عن القدرة على الدفع</t>
  </si>
  <si>
    <t xml:space="preserve">وضع نُظُم الرعاية السابقة لدخول المستشفى ونُظُم رعاية الرضوح وتوفير إعادة التأهيل والدعم </t>
  </si>
  <si>
    <t>نظام صندوق ضمان مساعدة المصابين</t>
  </si>
  <si>
    <t xml:space="preserve">أصدرت وزارة العدل والشؤون القانونية 6/2/2022 العدد (1428) من الجريدة الرسمية بتعديــل بعـــض أحكـــــام نظام صندوق ضمان مساعدة المصابين بإصابات بدنية وورثة المتوفـين  و اضافة تعويض الأضرار المادية فـي حوادث المركبات </t>
  </si>
  <si>
    <t xml:space="preserve">ربط المخالفات المرورية لدول مجلس التعاون الخليجي عبر تقنية الاتصال المرئي </t>
  </si>
  <si>
    <t>ربط المخالفات المرورية لدول مجلس التعاون الخليجي عبر تقنية الاتصال المرئي : وتتمثل أهداف مشروع ربط المخالفات المرورية الخليجية، الذي يتضمن أيضاً ربط الأنظمة المرورية بين دول المجلس؛ لضمان الالتزام بالقوانين، تسجيل المخالفات في قاعدة بيانات موحدة بين الدول الأعضاء، تمكين السلطات من متابعة المخالفات بشكل فوري، منع تكرار المخالفات المرورية عبر مشاركة البيانات بين الدول و تسهيل تحصيل الغرامات إلكترونيًا دون الحاجة لإجراءات معقدة. وتعمل دول مجلس التعاون الخليجي، على تدشين نظام آلي موحد يربط البيانات والمعلومات المرورية للمواطنين والمقيمين فيها، حيث دشن المجلس خلال الاجتماع الـ(40) لوزراء الداخلية ، المرحلة الأولى من مشروع ربط المخالفات المرورية إلكترونياً بين دول المجلس.</t>
  </si>
  <si>
    <t>أدماج القطاعات و المجتمع في عملية الانفاذ</t>
  </si>
  <si>
    <t xml:space="preserve">يوجد تعاون مشترك بين اللجنة الوطنية للسلامة المرورية و وزارة التربية و التعليم من خلال برنامج الشرطي الصغير يهدف الي خلق جيل واعي مروريا تقدم النصائح مرورية و قد تم انشاؤه في جميع المدارس مع وجود بعض التحديات في تنفيذ البرنامج في القليل من المدارس بالاضافة الي الايام المرورية و زيارات شرطة عمان السلطانية للاعمال التوعوية . هناك ايضا تعاون مشترك مع وزارة الداخلية المختصة بالبلديات و وزارة التنمية بالاضافة الي التعاون مع المؤسسات النفطية. </t>
  </si>
  <si>
    <t>انفاذ قوانين المرور في حالات الطواريء</t>
  </si>
  <si>
    <t>اللجنة الوطنية لإدارة الحالات الطارئة في سلطنة عُمان هي الهيئة المسؤولة عن تنسيق وتكامل الاستعدادات والاستجابة للحالات الطارئة والكوارث في البلاد و تهدف اللجنة إلى رفع كفاءة الاستجابة من خلال ربط الجهات الحكومية واللجان الفرعية في المحافظات عبر منصة إلكترونية، بالإضافة إلى تعزيز الوعي المجتمعي والجاهزية للتعامل مع الحالات الطارئة بكافة أشكالها . و علي حسب الحالة ، تقوم اللجنة بتنسيق جهود كافة القطاعات المعنية، سواء كانت عسكرية أو مدنية أو أمنية، لضمان استجابة متكاملة وفعالة و شرطة عمان السلطانية هي من اعضاء هذه اللجنة و يتم تنسيق عمليات الانفاذ في حالات الطواريء حسب توصيات اللجنة الوطنية لادارة الحالات الطارئة</t>
  </si>
  <si>
    <t>تعزيز انظمة البيانات والبحث العلمي</t>
  </si>
  <si>
    <t xml:space="preserve">تعزيز انظمة البيانات والبحث العلمي
•	بشكل عام يطلع متخذي القرار يتم اشراكهم بالادلة بشكل تفصيلي و ليس بشكل عام و تعرض علي جميع اعضاء اللجنة و ما يتم عرضه علي اعضاء اللجنة اكثر تفصيلا من المعلومات التي يتم اشراكها للجمهور 
•	تم تعزيز انطمة البيانات بشكل تدريجي في عام 2013 من خلال استخدام منصة IMAP  من مختبر النقل البريطاني و يكون مربوطا بجميع القطاعات المعنية بالسلامة علي الطرق ثم تم تطوير منصة EPOLICE  التي صممته شرطة عمان مع جميع الجهات المعنية مثل الادعاء العام ، الصحة لبيانات المصابين، شركات التأمين لبيانات التعويضات البشرية و المادية مع قابليته للربط مع اي قطاع . و حاليا هناك خطة للربط مع وزارة النقل للتقييم و ساعد كثيرا في جمع البيانات و التعرف علي السلوكيات الخاطئة و النقاط السوداء و غيرها 
•	هناك خطة مستقبلية ان يتم جمع الحادث بشكل مباشر عن طريق نظام الخرائط لتكون اكثر دقة 
•	تعتمد القطاعات علي مشاركة البيانات التي يتم جمعها من خلال القطاعات و ليس ما يتم تقديره من قبل منظمة الصحة العالمية و لكن تستفيد القطاعات في غملية المقارنة مع الدول الاخري
•	تقوم القطاعات المختلفة بدراسات متعددة حول السلامة علي الطرق لكن بسبب عدم وجود جهه مخصصة للدراسات في السلطنة لا يوجد تنسيق لجميع انواع الدراسات 
•	تقوم بعض الجامعات بعمل دراسات في السلامة المرورية مثل الدراسة التي تقوم بها حاليا جامعة السلطان قابوس بخصوص الاثار الاقتصادية لحوادث الطرق </t>
  </si>
  <si>
    <t>جائزة المركز الأول ضمن جوائز الاتحاد الدولي للطرق (IRF)، فئة السلامة على الطريق</t>
  </si>
  <si>
    <t>تقديرًا لجهودها المتقدمة في تعزيز السلامة المرورية من خلال توظيف التقنيات الذكية وتحليل البيانات في تعزيز سلامة مستخدمي الطريق باستخدام الذكاء الاصطناعي في إدارة الحركة المرورية. وذلك بالتعاون مع شركة هواوي عمان. ويُجسد هذا التتويج ما حققته شرطة عمان السلطانية من مبادرات رائدة في تطوير أنظمة الرقابة المرورية الذكية وتحليل بيانات الحوادث، وتطبيق تقنيات الذكاء الاصطناعي لتحديد النقاط الخطرة على الطرق ومعالجتها بطرق علمية، مما أسهم في تقليل نسب الحوادث ورفع كفاءة الاستجابة، في إطار التزامها المستمر بتحقيق مستهدفات رؤية عمان ٢٠٤٠</t>
  </si>
  <si>
    <t xml:space="preserve">اللجنة الوطنية للسلامة علي الطرق </t>
  </si>
  <si>
    <t xml:space="preserve">تم تشكيل اللجنة الوطنية للسلامة علي الطرق كجهة رائدة يرأسها معالي المفتش العام للشرطة و الجمارك :
المتابعة و التنسيق المركزي
•	تجتمع اللجنة بشكل دوري مرتين سنويا مع الجهات المعنية و من خلال هذه الاجتماعات تنبثق فرق عمل للعمل علي مشكلة مرورية يتم عرضها من خلال تلك الاجتماع و هذا يعني ان انه لا يوجد لجان فرعية دائمة للمحاور المختلفة و لكن تتشكل فرق العمل حسب ما تتطلبه اجتماعات اللجنة و قرارتها. و تختلف اعضاء الفرقة حسب مجال المشكلة المرورية 
•	ليس بالضرورة ان يتم تشكيل فرقة عمل لكل موضوع يتم عرضه باللجنة. بعض البنود يتم اخذ قرار فيها باجتماع اللجنة مباشرة و قد لا تحتاج الي تشكيل فرقة مخصصة
الزامية توصيات اجتماعات اللجنة
يتم اصدار مسودة لاجتماعات اللجنة و توصيتها و يتبعها عرضها علي اعضاء اللجنة و بمجرد اقرار اعضاء اللجنة بالمسودة يتم اصدار محضر نهائي يكون ملزما لجميع الاعضاء بتنفيذه اما كخطوة مباشرة او تأجيله لحين توفير موازنة قادمة 
الاستراتيجية الوطنية للسلامة علي الطرق 2021-2030
•	يتم حاليا الانتهاء من استراتيجية وطنية للسلامة علي الطرق 2021-2030 من خلال عمل مشترك بين كافة القطاعات المعنية و بصدد الاعتماد 
•	تم عمل الاتستراتيجية بالتوافق مع النظام المأمون و تماشيا مع العقد الثاني للخطة العالمية للسلامة علي الطرق 2021-2030
</t>
  </si>
  <si>
    <t xml:space="preserve">تحقيق التنسيق بين القطاعات الحكومية </t>
  </si>
  <si>
    <t>رصد مخصصات كافية في الميزانية لتغطية نفقات الأنشطة المستمرة الطويلة الأجل</t>
  </si>
  <si>
    <t xml:space="preserve">خطة مستدامة لضمان تمويل لأنشطة السلامة المرورية </t>
  </si>
  <si>
    <t xml:space="preserve">خطة مستدامة لضمان تمويل لأنشطة السلامة المرورية 
•	اللجنة الوطنية غير مسئولة عن تمويل الانشطة التي يتم الاتفاق علي تنفيذها. بعد عقد اجتماعات اللجنة الوطنية يتم اخطار القطاعات المعنية بالتوصيات و اللازم اتخاذه و تقوم الجهة بدراسة امكانية التنفيذ حسب الاعتمادات المالية . هذه المنهجية ضمنت استدامة عمل الجهة الرائدة و تقليل تحديات التنفيذ بسبب الموارد المالية 
•	اتاح المرسوم السلطاني لعام 1997 ان تقترح الوسائل اللازمة لتمويل الانشطة و لكنه تم استبعاد هذا الموضوع لان معظم الانشطة لا تختص بقطاع واحد و اصبحت القطاعات هي المسئولة عن توفير التمويل 
•	ايضا بالخطة الخمسية بالسلطنة بالرعم انها مخصصة لبرامج رفع كفائة الطرق بشكل عام و لكنها تتضمن انشطة ممولة للسلامة علي الطرق 
•	في حالة قصور التمويل بالقطاع يتم مخاطبة وزارة المالية مع العلم انه لا يتم التمويل كنشاط و لكن كبرنامج متكامل 
•	عقود الصيانة ايضا قد تساعد في توفير جزء كبير من الانشطة </t>
  </si>
  <si>
    <t>دعم المنظمات غير الحكومية و القطاع الخاص</t>
  </si>
  <si>
    <t xml:space="preserve">دعم المنظمات غير الحكومية و القطاع الخاص
•	لدي الشركات النفطية مسار خاص في التوعية للسلامة المرورية و كذلك اعمال السلامة علي الطرق الاخري مثل معالجة النقاط السوداء و لكن من خلال النطاق الجغرافي التابع لهم 
•	تتواجد عدد من الجمعيات العمانية المحتصة بالسلامة المرورية المسجلة مثل النادي العماني للسيارات التي تتبع وزارة التنمية و للوزارة عضوية باللجنة الوطنية 
•	تم اشراك الجمعيات غير الحكومية ايضا في الاستراتيجية الوطنية 
</t>
  </si>
  <si>
    <t>التدابر الإلزامية لزيادة استخدام الخوذات</t>
  </si>
  <si>
    <t>التدابير الطوعية لزيادة استخدام الخوذات</t>
  </si>
  <si>
    <t>إنفاذ قوانين القيادة تحت تأثر الكحول</t>
  </si>
  <si>
    <t>قوانين القيادة تحت تأثير الكحول والمعايير والقواعد المسندة بالبيِّنات</t>
  </si>
  <si>
    <t>إجراء حملات توعية عامة لتحقيق أهداف محددة</t>
  </si>
  <si>
    <t xml:space="preserve">إرشادات شاملة للتعامل مع حوادث المرور البسيطة لضمان السلامة </t>
  </si>
  <si>
    <t>أصدرت شرطة عُمان السلطانية إرشادات شاملة للتعامل مع حوادث المرور البسيطة لضمان السلامة . يُعرّف حادث المرور البسيط بأنه الحادث الذي يقتصر فيه الضرر على المركبات المعنية دون أي وفيات أو إصابات أو أضرار بالممتلكات العامة أو الخاصة تتجاوز تلك التي وقعت في الحادث.
لا يُعتبر حادث المرور بسيطًا إذا توفرت أي من الشروط التالية:
• أن تكون المركبة المعنية تابعة لجهة عسكرية أو أمنية ومجهزة بتعديلات خاصة.
• أن تكون مركبة الطرف المتسبب غير مؤمنة.
• أن يكون أحد الأطراف المعنية غير حاصل على رخصة قيادة سارية المفعول، أو أن تكون رخصته معلقة قانونيًا.
• أن يكون أحد الأطراف المعنية تحت تأثير الكحول أو المخدرات.
• أن يلحق الضرر بممتلكات عامة أو خاصة تابعة لأطراف أخرى غير المتورطين مباشرةً في الحادث.
تؤكد شرطة عُمان السلطانية على أهمية إخلاء الطريق من المركبات فورًا لمنع عرقلة حركة المرور، وتحدد الخطوات اللازمة للتعامل مع مثل هذه الحالات. ويُعدّ عدم تحريك المركبات عند الإمكان مخالفة لعرقلة حركة المرور. تختلف الإجراءات بناءً على اتفاق الأطراف المعنية أو اختلافهم حول من هو المخطئ:
الاتفاق على الطرف المخطئ:
(i) إزالة المركبات المتضررة من الطريق.
(ii) تعبئة نموذج حادث المرور البسيط، باستخدام النموذج المرفق، وتوقيعه من جميع الأطراف.
(iii) على شركة التأمين المعنية اتخاذ الإجراءات اللازمة في غضون أسبوع واحد من استلام النموذج.
(iv) اتفاقية تكاليف الإصلاح (بدون تدخل التأمين):
(v) إزالة المركبات المتضررة من الطريق.
(vii) تعبئة نموذج حادث المرور البسيط، باستخدام النموذج المرفق، وتوقيعه من جميع الأطراف.
(vii) على كل طرف التوجه إلى مركز الشرطة للحصول على تصريح إصلاح مركبة.
الاختلاف على الطرف المخطئ:
(i) إزالة المركبات المتضررة من الطريق.
(ii) إخطار مركز الشرطة.
تهدف هذه الإرشادات إلى تبسيط إجراءات التعامل مع حوادث المرور البسيطة، وتحسين السلامة على الطرق، وتقليل الإزعاج لجميع مستخدمي الطريق.</t>
  </si>
  <si>
    <t>التحقيق والتخطيط في الحوادث المرورية</t>
  </si>
  <si>
    <t>التحقيق والتخطيط في الحوادث المرورية: تقوم معاهد السلامة المرورية بالتدريب علي التحقيق و التخطيط لحوادث السلامة المرورية و تضمنت الدورة عدة محاور هدفت إلى صقل مهارات المشاركين وتأهيلهم للقيام بالتخطيط في الحوادث المرورية، والتعرّف على أسباب ومراحل وقوع الحوادث، وكيفيّة جمع وتحليل البيانات، كما شملت تطبيقات عملية لرسم مخطط الحادث المروري.  بالجهود التي تقدمها معاهد السلامة، وعمل أجهزة محاكاة السياقة وهي أداة تعليميّة فعالة لتدريب السائقين على السياقة الآمنة.</t>
  </si>
  <si>
    <t>الاحتفال باسبوع المرور الخليجي</t>
  </si>
  <si>
    <t>2026
افضل الممارسات</t>
  </si>
  <si>
    <t>2027
افضل الممارسات</t>
  </si>
  <si>
    <t>2028
افضل الممارسات</t>
  </si>
  <si>
    <t>2029
افضل الممارسات</t>
  </si>
  <si>
    <t>2030
افضل الممارسات</t>
  </si>
  <si>
    <t>افضل الممارسات
Best practices</t>
  </si>
  <si>
    <r>
      <t xml:space="preserve">حادث مميت: أي حادث مروري يؤدي إلى وفاة شخص على الفور أو وفاته خلال ثلاثين يومًا نتيجة للحادث. خطير/شديد: أي حادث مروري يؤدي إلى إصابة خطيرة واحدة على الأقل، ولكن دون وفيات. طفيف/بسيط: أي حادث مروري يؤدي إلى إصابة بسيطة واحدة على الأقل، ولا إصابات خطيرة أو وفيات
Fatal accident: Any traffic accident that results in the immediate death of a person or his death within thirty days as a result of the accident. Serious/Severe: Any traffic accident resulting in at least one serious injury, but no fatalities. Minor/Minor: Any traffic accident resulting in at least one minor injury, and no serious injuries or deaths 
</t>
    </r>
    <r>
      <rPr>
        <sz val="11"/>
        <color theme="1"/>
        <rFont val="Calibri"/>
        <family val="2"/>
        <scheme val="minor"/>
      </rPr>
      <t>World Health Organization; Data systems, a road safety manual for decision-makers and particitioners; available at: https://www.who.int/publications/i/item/data-systems</t>
    </r>
    <r>
      <rPr>
        <sz val="11"/>
        <rFont val="Calibri"/>
        <family val="2"/>
        <scheme val="minor"/>
      </rPr>
      <t xml:space="preserve"> </t>
    </r>
  </si>
  <si>
    <t>المستهدف 2030
Target  2030</t>
  </si>
  <si>
    <t xml:space="preserve">استراتيجيات وطنية و/أو دون وطنية للسلامة على الطرق  
National and/or subnational strategies for road safety </t>
  </si>
  <si>
    <t>نعم، توجد استراتيجية وطنية تتضمن خطط عمل متعددة قصيرة المدى
Yes, a national strategy exists which includes multiple short-term action plans</t>
  </si>
  <si>
    <t>نعم توجد استراتيجية وطنية ولكن لا توجد خطط عمل
Yes, a national strategy exists but there are no action plans</t>
  </si>
  <si>
    <t>نعم، الاستراتيجيات موجودة، ولكن فقط على المستويات دون الوطنية
Yes, strategies exist, but only at subnational levels</t>
  </si>
  <si>
    <t>ليس بعد، ولكن هناك واحد قيد التطوير
Not yet, but one is under development</t>
  </si>
  <si>
    <t>لا
No</t>
  </si>
  <si>
    <t>البيانات غير متاحة
Data not available</t>
  </si>
  <si>
    <t>s</t>
  </si>
  <si>
    <t>v</t>
  </si>
  <si>
    <t xml:space="preserve">Governments are responsible for setting priorities as part of a national plan based on consultation with stakeholders and local evidence; coordination mechanisms; Ensuring the collection and analysis of data related to accidents, deaths, and injuries 
تحمل الحكومات مسؤولية تحديد الأولويات كجزء من خطة وطنية تستند إلى التشاور مع أصحاب المصلحة والأدلة المحلية؛ وآليات التنسيق؛ وضمان جمع وتحليل البيانات المتعلقة بالحوادث والوفيات والإصابات
Global plan for decade of action for road safety, 2021-2030, available at: https://www.who.int/teams/social-determinants-of-health/safety-and-mobility/decade-of-action-for-road-safety-2021-2030 </t>
  </si>
  <si>
    <t>الاستراتيجيات الوطنية/دون الوطنية ذات التأثيرات المباشرة على السلامة على الطرق
National/subnational strategies in your country with direct implications on road safety</t>
  </si>
  <si>
    <t>نعم على المستوى الوطني
Yes, at national level</t>
  </si>
  <si>
    <t>نعم، ولكن فقط على المستويات دون الوطنية
Yes, but only at subnational levels</t>
  </si>
  <si>
    <t xml:space="preserve">Countries can go beyond traditional stand-alone interventions to address road safety and adopt an integrated approach to safe and sustainable transport such as decarbonizing transport to mitigate climate change, and addressing health concerns caused by physical inactivity - countries can invest now in multimodal transport systems as part of the integrated development agenda 
يمكن للبلدان أن تتجاوز التدخلات التقليدية المستقلة لمعالجة السلامة على الطرق وتبني نهج متكامل للنقل الآمن والمستدام مثل إزالة الكربون من النقل للتخفيف من تغير المناخ، ومعالجة المخاوف الصحية الناجمة عن الخمول البدني - يمكن للبلدان الاستثمار الآن في أنظمة النقل المتعددة الوسائط كجزء من أجندة التنمية المتكاملة
Global plan for decade of action for road safety, 2021-2030, available at: https://www.who.int/teams/social-determinants-of-health/safety-and-mobility/decade-of-action-for-road-safety-2021-2030 </t>
  </si>
  <si>
    <t>خفض  الوفيات المستهدف
Targeted fatality reduction</t>
  </si>
  <si>
    <t xml:space="preserve">Reducing the number of deaths and serious injuries resulting from road traffic accidents by 50% by 2030. Changing the absolute number of people killed or seriously injured in road traffic accidents will be the starting point for the analysis - based on current data according to estimates, the target reduction in Limits to 650,000 globally. This data will be analyzed to show the number of deaths and injuries resulting from traffic accidents per 100,000 population. A baseline will be calculated for both absolute and relative indicators for the year 2021. An assessment will be conducted over the term (2025) and the end (2030) to determine changes in these indicators compared Baseline. Creating alignment between different sectors (police, health, transportation) facilitates data collection when resources are limited and also ensures the validity of the data collected 
خفض عدد الوفيات والإصابات الخطيرة الناتجة عن حوادث المرور بنسبة 50% بحلول عام 2030. إن تغيير العدد المطلق للأشخاص الذين قتلوا أو أصيبوا بجروح خطيرة في حوادث المرور سيكون نقطة البداية للتحليل - بناءً على البيانات الحالية وفقًا للتقديرات، فإن الهدف هو خفض الحد الأقصى إلى 650.000 عالميًا. سيتم تحليل هذه البيانات لإظهار عدد الوفيات والإصابات الناتجة عن حوادث المرور لكل 100.000 نسمة. سيتم حساب خط الأساس لكل من المؤشرات المطلقة والنسبية لعام 2021. سيتم إجراء تقييم على مدى الفترة (2025) والنهاية (2030) لتحديد التغييرات في هذه المؤشرات مقارنة بخط الأساس. إن خلق التوافق بين القطاعات المختلفة (الشرطة والصحة والنقل) يسهل جمع البيانات عندما تكون الموارد محدودة ويضمن أيضًا صحة البيانات التي تم جمعها
Global plan for decade of action for road safety, 2021-2030, available at: https://www.who.int/teams/social-determinants-of-health/safety-and-mobility/decade-of-action-for-road-safety-2021-2030 </t>
  </si>
  <si>
    <t>خفض  الاصابات البليغة المستهدف
Target to reduce the number of people who are seriously injured in a road traffic crash</t>
  </si>
  <si>
    <t xml:space="preserve">الترويج للمشي كبديل للسفر بالسيارة
Promotion of walking as an alternative to car travel </t>
  </si>
  <si>
    <t>نعم
Yes</t>
  </si>
  <si>
    <t xml:space="preserve">الترويج لركوب الدراجات كبديل للسفر بالسيارة
Promotion of bicycling as an alternative to car travel </t>
  </si>
  <si>
    <t xml:space="preserve">تعزيز سهولة الوصول إلى وسائل النقل العام
Promotion of convenient access to public transport </t>
  </si>
  <si>
    <t xml:space="preserve">الاستثمار الحكومي لتعزيز سهولة الوصول إلى وسائل النقل العام
Government investment for promotion of convenient access to public transport </t>
  </si>
  <si>
    <t>ضمان أن الطرق التي يتم السفر عليها تلبي معايير السلامة الفنية لجميع المستخدمين
Ensuring roads travelled meet technical safety standards for all users</t>
  </si>
  <si>
    <t xml:space="preserve">ضمان أن المركبات الجديدة تلبي لوائح السلامة الفنية للأمم المتحدة أو ما يعادلها
Ensuring new vehicles meet UN technical safety regulations or equivalent </t>
  </si>
  <si>
    <t>الحد من سرعة المركبة
Limiting vehicle speed</t>
  </si>
  <si>
    <t xml:space="preserve"> منع القيادة تحت تأثير الكحول
Preventing alcohol impaired driving</t>
  </si>
  <si>
    <t>منع القيادة تحت تأثير المخدرات
Preventing drug impaired driving</t>
  </si>
  <si>
    <t>تعزيز استخدام حزام الأمان
Promoting seatbelt use</t>
  </si>
  <si>
    <t>تعزيز استخدام مقاعد الأطفال
Promoting child restraint use</t>
  </si>
  <si>
    <t>الترويج لاستخدام خوذة الدراجات النارية
Promoting motorcycle helmet use</t>
  </si>
  <si>
    <t>تقليل تشتيت الانتباه أثناء القيادة
Decreasing distracted driving</t>
  </si>
  <si>
    <t>ضمان فترات الراحة للسائقين المحترفين
Ensuring rest periods for professional drivers</t>
  </si>
  <si>
    <t>تحسين الأوقات بين وقوع الحادث والوصول إلى الرعاية الصحية الطارئة المهنية
Improved times between crash and access to professional emergency health care</t>
  </si>
  <si>
    <t>خطة انفاذ استخدام الخوذة
Helmet use enforcement plan</t>
  </si>
  <si>
    <t>خطة تطبيق استخدام حزام الأمان
Seat belt use enforcement plan</t>
  </si>
  <si>
    <t>خطة تطبيق استخدام مقاعد الأطفال
Child restraint use enforcement plan</t>
  </si>
  <si>
    <t>تثبيط استخدام المركبات الخاصة في المناطق الحضرية ذات الكثافة السكانية العالية من خلال وضع قيود على استخدام المركبات الآلية للمستخدمين والمركبات والبنية التحتية للطرق، وتوفير بدائل يمكن الوصول إليها وآمنة وسهلة الاستخدام مثل المشي وركوب الدراجات والحافلات والترام
Discouraging the use of private vehicles in densely populated urban areas by placing restrictions on the use of motor vehicles for users, vehicles and road infrastructure, and providing accessible, safe and easy-to-use alternatives such as walking, cycling, buses and trams  
Global plan for decade of action for road safety, 2021-2030, available at: https://www.who.int/teams/social-determinants-of-health/safety-and-mobility/decade-of-action-for-road-safety-2021-2030</t>
  </si>
  <si>
    <t>تحديد المواقع الاستراتيجية - حيثما أمكن - للمساكن العامة والمدعومة والقوى العاملة لتوفير سهولة الوصول إلى خدمات النقل ذات القدرة العالية
Strategically locate - where possible - public and subsidized housing and workforce to provide easy access to high-capacity transit services 
Global plan for decade of action for road safety, 2021-2030, available at: https://www.who.int/teams/social-determinants-of-health/safety-and-mobility/decade-of-action-for-road-safety-2021-2030</t>
  </si>
  <si>
    <t>مراجعة وتحديث التشريعات المحلية ومعايير التصميم التي تأخذ في الاعتبار وظيفة الطريق واحتياجات جميع مستخدمي الطريق، وفي مناطق محددة
تحديد المواقع الاستراتيجية - حيثما أمكن - للمساكن العامة والمدعومة والقوى العاملة لتوفير سهولة الوصول إلى خدمات النقل ذات القدرة العالية
Review and update local legislation and design standards that take into account road function and the needs of all road users, and for specific areas 
Global plan for decade of action for road safety, 2021-2030, available at: https://www.who.int/teams/social-determinants-of-health/safety-and-mobility/decade-of-action-for-road-safety-2021-2030</t>
  </si>
  <si>
    <t xml:space="preserve"> تم تطوير اتفاقيات الأمم المتحدة بشأن تنظيم المركبات لمساعدة البلدان على وضع قواعد لتوفير وتنفيذ معايير السلامة في إنتاج المركبات وأجزائها وكذلك الفحوصات الفنية الدورية طوال عمرها. وبمجرد فرض المعايير، هناك حاجة إلى ضمان دمج هذه المعايير في دورة حياة المركبة بالكامل والحفاظ عليها طوال دورة حياة المركبة بالكامل. ويشمل ذلك إنتاج المركبات وبيعها وصيانتها أو إعادة بيعها، ونقلها عبر الاستيراد أو التصدير. وفي هذا الصدد، يجب على الحكومات إنشاء آليات لتقييم المركبات بشكل دوري لضمان امتثال جميع المركبات الجديدة والمستعملة لقواعد سلامة المركبات الأساسية.
The United Nations conventions on vehicle regulations were developed to help countries establish rules for providing and implementing safety standards in the production of vehicles and their parts as well as periodic technical inspections throughout their life. Once standards are imposed, there is a need to ensure that these standards are integrated into the entire life cycle of the vehicle and maintained throughout the entire life cycle of the vehicle. This includes the production, sale, maintenance or resale of vehicles, and movement through import or export. In this regard, governments should establish mechanisms for periodic vehicle evaluation to ensure that all new and used vehicles comply with basic vehicle safety regulations
Global plan for decade of action for road safety, 2021-2030, available at: https://www.who.int/teams/social-determinants-of-health/safety-and-mobility/decade-of-action-for-road-safety-2021-2030</t>
  </si>
  <si>
    <t>تنفيذ سياسات تقلل السرعات وتعطي الأولوية لاحتياجات المشاة وراكبي الدراجات ومستخدمي وسائل النقل العام
Implement policies that reduce speeds and prioritize the needs of pedestrians, cyclists, and public transportation users 
Global plan for decade of action for road safety, 2021-2030, available at: https://www.who.int/teams/social-determinants-of-health/safety-and-mobility/decade-of-action-for-road-safety-2021-2030</t>
  </si>
  <si>
    <t>سن وتنفيذ تشريعات السلامة على الطرق: وضع حدود قصوى للسرعة مع مراعاة نوع الطرق ووظيفتها، ووضع حدود لتركيز الكحول في الدم لمنع القيادة تحت تأثير الكحول (القيادة تحت تأثير الكحول والمخدرات) مع أحكام محددة للسائقين المبتدئين والمحترفين، وفرض استخدام معدات الحماية (أحزمة الأمان، ومقاعد الأطفال، والخوذات)، وتقييد استخدام الأجهزة الإلكترونية المحمولة أثناء القيادة وإنشاء وكالة إنفاذ مخصصة، وتوفير التدريب وضمان المعدات الكافية لأنشطة الإنفاذ.
Enact and enforce road safety legislation: establish maximum speed limits taking into account the type and function of roads, establish blood alcohol concentration (BAC) limits to prevent drink driving (driving under the influence of alcohol and drugs) with specific provisions for novice and professional drivers, enforce the use of equipment Protection (seat belts, child seats, helmets), restricting the use of portable electronic devices while driving and establishing a dedicated enforcement agency, providing training and ensuring adequate equipment for enforcement activities 
Global plan for decade of action for road safety, 2021-2030, available at: https://www.who.int/teams/social-determinants-of-health/safety-and-mobility/decade-of-action-for-road-safety-2021-2030</t>
  </si>
  <si>
    <t>تحديد حدود لأقصى وقت للقيادة وأدنى فترات الراحة للسائقين المحترفين. الهدف الطوعي للأمم المتحدة 11: بحلول عام 2030، ينبغي لجميع البلدان أن تضع لوائح لتنظيم وقت القيادة وفترة الراحة للسائقين المحترفين، و/أو الانضمام إلى اللوائح الدولية/الإقليمية في هذا المجال
Setting limits on the maximum driving time and minimum rest periods for professional drivers. UN Voluntary Target 11: By 2030, all countries should enact driving time and rest period regulations for professional drivers, and/or join international/regional regulations in this area 
Global plan for decade of action for road safety, 2021-2030, available at: https://www.who.int/teams/social-determinants-of-health/safety-and-mobility/decade-of-action-for-road-safety-2021-2030</t>
  </si>
  <si>
    <t>الرعاية بعد الحوادث والبقاء على قيد الحياة حساسة للغاية للوقت: فحتى التأخير ولو لدقائق قليلة قد يحدث فرقًا بين الحياة والموت. وينبغي تعزيز تدريب المستجيبين الأوائل في المجتمع لتوسيع نطاق الوصول في الوقت المناسب إلى التدخلات البسيطة المنقذة للحياة، وخاصة في المناطق التي تكون فيها خدمات ما قبل المستشفى محدودة و/أو تكون أوقات الاستجابة طويلة. الهدف الطوعي للأمم المتحدة 12: بحلول عام 2030، تضع جميع البلدان وتحقق أهدافًا وطنية لتقليل الفاصل الزمني بين حوادث المرور على الطرق وتوفير الرعاية المهنية الأولية في حالات الطوارئ
Post-accident care and survival is extremely time sensitive: a delay of even minutes can make the difference between life and death. Training of community first responders should be strengthened to expand timely access to simple life-saving interventions, especially in areas where pre-hospital services are limited and/or response times are long. UN Voluntary Goal 12: By 2030, all countries set and achieve national targets to reduce the time interval between road traffic accidents and provide first professional care in emergency situations 
Global plan for decade of action for road safety, 2021-2030, available at: https://www.who.int/teams/social-determinants-of-health/safety-and-mobility/decade-of-action-for-road-safety-2021-2030</t>
  </si>
  <si>
    <t>أنظمة التسجيل المدني و/أو الإحصاءات الحيوية تحدد الوفيات حسب سبب الوفاة  
Civil Registration and/or Vital Statistics systems define deaths by cause of death</t>
  </si>
  <si>
    <t xml:space="preserve">يسجل نظام التسجيل المدني والإحصاءات الحيوية الذي يعمل بشكل جيد جميع المواليد والوفيات، ويصدر شهادات الميلاد والوفاة، ويجمع وينشر الإحصاءات الحيوية، بما في ذلك المعلومات حول أسباب الوفاة
A well-functioning civil registration and vital statistics system registers all births and deaths, issues birth and death certificates, and collects and publishes vital statistics, including information on causes of death 
Civil registration and vital statistics (CRVS), available at: https://www.who.int/data/data-collection-tools/civil-registration-and-vital-statistics-(crvs)
</t>
  </si>
  <si>
    <t xml:space="preserve">بيانات عن وتيرة وتوزيع الرحلات حسب نوع الوسيلة 
Data on the frequency and distribution of trips by modal type </t>
  </si>
  <si>
    <t>يمكن أن تكون البيانات المتعلقة بالتعرض مثل طرق سفر الركاب، وعدد الكيلومترات التي قطعتها المركبات، وعدد الكيلومترات التي قطعها الركاب، ونتائج مسوحات المنشأ والوجهة، ذات قيمة عالية لتحليل وتفسير وضع السلامة على الطرق. يجب أن يأخذ تقييم الموقف في الاعتبار وجودها 
Exposure-related data such as passenger travel modes, vehicle-kilometres travelled,  passenger-kilometres travelled, and results of origin-destination surveys, can be highly valuable for analysis and interpretation of the road safety situation. The situational  assessment should consider their existence 
Data systems: a road safety manual for decision-makers and practitioners, available at: https://www.who.int/publications/i/item/data-systems</t>
  </si>
  <si>
    <t>بيانات عن طريقة تنقل الأطفال الذين يذهبون إلى المدرسة
Data on travel modality of children going to school</t>
  </si>
  <si>
    <t>نقل الطفل/الطالب من/إلى المدرسة، ، ولكي يكون مجال البيانات هذا فعالاً، يجب تدريب ضباط الشرطة بشكل كافٍ لفهم أهمية البيانات، وتحديد غرض الرحلة وتسجيلها بشكل مناسب 
Definitions for the purpose of journey field used in the UK and in Queensland, Australia include journey as part of work, Commuting to/from work, taking child/student to/from school, Pupil travelling to/from school, Life and network necessities and social activities (e.g. grocery shopping, visiting friends), Life enhancement activities (sports, hobbies, driving for pleasure), holidays and weekends away, For this data field to be effective, police officers must be sufficiently trained to understand the importance of  the data, to identify the purpose of journey and record it appropriately 
Data systems: a road safety manual for decision-makers and practitioners, available at: https://www.who.int/publications/i/item/data-systems</t>
  </si>
  <si>
    <t>الاستراتيجيات و الاهداف Strategy and targets</t>
  </si>
  <si>
    <t>انظمة المعلومات Information Systems</t>
  </si>
  <si>
    <t>المحور Area</t>
  </si>
  <si>
    <t>عملية رسمية لإصدار تراخيص القيادة مدعومة بالتشريعات
A formal process for issuing driver's licenses, supported by legislation</t>
  </si>
  <si>
    <t>اختبار نظري لسائقي جميع أنواع المركبات
Theory test for drivers of all types of vehicles</t>
  </si>
  <si>
    <t>اختبار عملي لسائقي جميع أنواع المركبات
A practical test for drivers of all types of vehicles</t>
  </si>
  <si>
    <t>اختبار طبي لسائقي جميع أنواع المركبات
Medical testing for drivers of all types of vehicles</t>
  </si>
  <si>
    <t>يجب على السائقين الجدد الحصول على تصريح متعلم قبل الحصول على الرخصة الكاملة
New drivers must obtain a learner's permit before obtaining a full license.</t>
  </si>
  <si>
    <t>نظام العقوبات والغرامات للمخالفين
Penality point system</t>
  </si>
  <si>
    <t xml:space="preserve">إحصائيات التنقل باستخدام المشي
Transport statstics on walking </t>
  </si>
  <si>
    <t xml:space="preserve">إحصائيات التنقل باستخدام ركوب الدراجات
Transport statstics on bicycling </t>
  </si>
  <si>
    <t xml:space="preserve">إحصائيات التنقل باستخدام الاجهزة الشخصية
Transport statstics on the use of personal devices </t>
  </si>
  <si>
    <t>إحصائيات التنقل باستخدام المركبات الالية ذات العجلتين و الثلاث عجلات
Transport statstics on the use of powered two and three wheeled vehicles</t>
  </si>
  <si>
    <t>إحصائيات التنقل باستخدام المركبات الالية ذات الاربع عجلات
Transport statstics on the use of powered 4-wheeled light vehicles</t>
  </si>
  <si>
    <t xml:space="preserve">إحصائيات التنقل باستخدام وسائل النقل العام
Transport statstics on the use of publicly operated road transport </t>
  </si>
  <si>
    <t xml:space="preserve">احصائيات النقل حول استخدام القطارات /الطائرات/القوارب
Transport statstics on the use of train/planes/boats </t>
  </si>
  <si>
    <t xml:space="preserve">رخص القيادة Driving licenses </t>
  </si>
  <si>
    <t>المؤشر
Indicator</t>
  </si>
  <si>
    <t>إجمالي طول الطرق السريعة المعبدة
Total length of paved expressways</t>
  </si>
  <si>
    <t>إجمالي طول الطرق المعبدة غير السريعة
Total length of paved roads that are not expressways</t>
  </si>
  <si>
    <t>إجمالي طول الطرق غير المعبدة
Total length of unpaved roads</t>
  </si>
  <si>
    <t>إجمالي طول الشوارع المعبدة
Total length of paved streets</t>
  </si>
  <si>
    <t>إجمالي طول الشوارع غير المعبدة
Total length of unpaved streets</t>
  </si>
  <si>
    <t>إجمالي طول مسارات الدراجات المخصصة
Total length of cyclist’ dedicated lanes</t>
  </si>
  <si>
    <t>تصميم (خطط) مشاريع البنية التحتية للطرق الجديدة يتطلب إجراء تدقيق رسمي للسلامة على الطرق و/أو تقييم النجوم مع مراعاة سلامة جميع مستخدمي الطرق 
Design (plans) for new road infrastructure projects mandate a formal road safety audit and/or star/safety rating assessment prior that considers the safety of all road users</t>
  </si>
  <si>
    <t>المعايير الفنية للتصميم المطلوب الالتزام بها عند تطوير الطرق الجديدة مع مراعاة سلامة جميع مستخدمي الطريق
Technical design standards that are required to be met in the development of new roads that account for the safety of all road users</t>
  </si>
  <si>
    <t>المعايير تتوافق مع الاتفاقيات الدولية ذات الصلة
Standards align with relevant international conventions</t>
  </si>
  <si>
    <t>تشريع وطني لإخضاع شبكة الطرق القائمة لعمليات تفتيش السلامة والصيانة
A legislation for the existing road network to undergo maintenance safety inspections</t>
  </si>
  <si>
    <t>تشريع وطني لشبكة الطرق الحالية للخضوع لعمليات تفتيش وتقييم رسمية للسلامة على الطرق مع مراعاة جميع مستخدمي الطرق
A legislation for the existing road network to undergo formal road safety inspections/assessments considering all road users</t>
  </si>
  <si>
    <t xml:space="preserve">نسبة  شبكة الطرق الوطنية التي تخضع لتقييمات تصنيف السلامة
Proportion of the national road network undergoes safety rating assessments </t>
  </si>
  <si>
    <t xml:space="preserve">معايير للتصميم على الطرق التي يتواجد بها المشاة وراكبو الدراجات 
Design standards on roads where pedestrians and cyclists are present </t>
  </si>
  <si>
    <t>برنامج منهجي لاستهداف الاستثمار وترقية المواقع الأكثر خطورة لأي نوع من مستخدمي الطرق على الطرق الحالية
a Systematic Program to target investment and upgrade higher risk locations for any road user type on existing roads</t>
  </si>
  <si>
    <t xml:space="preserve">التصميم الفني والمعايير التشغيلية التي تعترف بأهمية استخدام الأراضي
Technical design and operational standards that recognize the importance of land use </t>
  </si>
  <si>
    <t xml:space="preserve">وضع التصنيفات الوظيفية ومعايير أداء السلامة المطلوبة لكل مجموعة من مستخدمي الطرق على مستوى استخدام الأراضي الجغرافية وممرات الطرق
Establish functional classifications and safety performance standards required for each group of road users at the level of geographic land use and road corridors
Global plan for decade of action for road safety, 2021-2030, available at: https://www.who.int/teams/social-determinants-of-health/safety-and-mobility/decade-of-action-for-road-safety-2021-2030 </t>
  </si>
  <si>
    <t>اجراء عمليات تدقيق السلامة على الطرق في جميع أقسام الطرق الجديدة (من مرحلة ما قبل الجدوى وحتى التصميم التفصيلي) وإجراء تقييمات كاملة باستخدام خبراء مستقلين معتمدين لضمان حصول جميع مستخدمي الطرق على ثلاث نجوم على الأقل أو أفضل
Conduct road safety audits on all sections of new roads (pre-feasibility through to detailed design) and carry out full assessments using independent, accredited experts to ensure a minimum of three stars or better for all road users 
Global plan for decade of action for road safety, 2021-2030, available at: https://www.who.int/teams/social-determinants-of-health/safety-and-mobility/decade-of-action-for-road-safety-2021-2030</t>
  </si>
  <si>
    <t>تحديد معيار فني وهدف تصنيف النجوم لجميع التصميمات المرتبطة بكل مستخدم للطريق، ومعيار أداء السلامة المطلوب في هذا الموقع 
Determine a technical standard and star rating target for all designs associated with each road user, and the safety performance standard required at that location 
Global plan for decade of action for road safety, 2021-2030, available at: https://www.who.int/teams/social-determinants-of-health/safety-and-mobility/decade-of-action-for-road-safety-2021-2030</t>
  </si>
  <si>
    <t>ولكي يتسنى لنا أن ندرك الفوائد الكاملة لاتفاقيات الأمم المتحدة للسلامة على الطرق، فلابد وأن نتجاوز مجرد الانضمام إليها. والخطوة الحيوية التالية تتلخص في تحويل الاتفاقيات إلى تشريعات وأنظمة وطنية أو إقليمية لضمان تطبيقها على نحو فعال، ثم فرضها من خلال شرطة المرور وأجهزة التفتيش
To realize the full benefits of the UN Road Safety Conventions, it must go beyond simply joining them. The next vital step is to transfer the agreements into national or regional legislation and regulations to ensure their effective application, and then enforce them through traffic police and inspection bodies 
Global plan for decade of action for road safety, 2021-2030, available at: https://www.who.int/teams/social-determinants-of-health/safety-and-mobility/decade-of-action-for-road-safety-2021-2030</t>
  </si>
  <si>
    <t>الحد الأدنى من معايير البنية التحتية الفنية، التي تغطي سلامة المشاة وراكبي الدراجات والدراجات النارية وركاب المركبات ومستخدمي وسائل النقل العام ومشغلي الشحن ومستخدمي التنقل الآخرين. يجب أن تتضمن هذه المعايير ميزات أساسية مثل العلامات الرأسية والأفقية (اللافتات والطلاء)؛ الأرصفة؛ المعابر الآمنة؛ مسارات الدراجات؛ حارات الدراجات النارية؛ حارات الحافلات؛ جوانب الطرق الآمنة؛ فصل أنماط المرور المختلفة؛ الفصل المتوسط ​​لحركة المرور عالية السرعة؛ تصميم تقاطع آمن؛ وإدارة السرعة المناسبة للموقع والراحة المطلوبة ونوع المرور
Minimum technical infrastructure standards, covering the safety of pedestrians, cyclists, motorcyclists, vehicle occupants, public transport users, freight operators and other mobility users. These standards should include basic features such as vertical and horizontal markings (signage and painting); sidewalks; safe crossings; bicycle paths; motorcycle lanes; bus lanes; safe roadside; Separation of different traffic patterns; Medium separation for high-speed traffic; Safe intersection design; And manage the appropriate speed for the location, desired comfort and type of traffic
Global plan for decade of action for road safety, 2021-2030, available at: https://www.who.int/teams/social-determinants-of-health/safety-and-mobility/decade-of-action-for-road-safety-2021-2030</t>
  </si>
  <si>
    <t>اجراء رسم خرائط لمخاطر الحوادث (حيث تكون بيانات الحوادث موثوقة) وإجراء تقييمات وفحوصات السلامة الاستباقية على الشبكة المستهدفة مع التركيز على احتياجات مستخدمي الطرق ذات الصلة حسب الاقتضاء
Conduct crash risk mapping (where crash data is reliable) and carry out proactive safety assessments and checks on the target network focusing on relevant road user needs as appropriate
Global plan for decade of action for road safety, 2021-2030, available at: https://www.who.int/teams/social-determinants-of-health/safety-and-mobility/decade-of-action-for-road-safety-2021-2030</t>
  </si>
  <si>
    <t>وضع التصنيفات الوظيفية ومعايير أداء السلامة المطلوبة لكل مجموعة من مستخدمي الطرق على مستوى استخدام الأراضي الجغرافية وممرات الطرق 
Establish functional classifications and safety performance standards required for each group of road users at the level of geographic land use and road corridors 
Global plan for decade of action for road safety, 2021-2030, available at: https://www.who.int/teams/social-determinants-of-health/safety-and-mobility/decade-of-action-for-road-safety-2021-2030</t>
  </si>
  <si>
    <t>سلامة البنية التحتية Safety of Road Infrastructure</t>
  </si>
  <si>
    <t>قيود مفروضة على تصدير أو استيراد المركبات المستعملة
Restrictions on the export or import of used vehicles</t>
  </si>
  <si>
    <t>تقوم الحكومة بدمج ممارسات الشراء لأسطول مركباتها والتي تتضمن متطلبات سلامة المركبات
Government incorporate procurement practices for its vehicle fleet that include vehicle safety requirements</t>
  </si>
  <si>
    <t>الحكومة أو شركات قطاع السيارات المشاركة من قبل الحكومة فيما يتعلق بتزويد المستهلكين بمعلومات حول سلامة المركبات
Government or government-participated automotive sector businesses regarding providing vehicle safety information to consumers</t>
  </si>
  <si>
    <t>تشريع وطني بشأن معايير الخوذة وفقا للمعايير الدولية
a national legislation regarding helmet standards as per international standards</t>
  </si>
  <si>
    <t>تشريع وطني بشأن توفير أحزمة الأمان في جميع المقاعد في المركبات وفقا للمعايير الدولية
National legislation regarding the provision of seat belts in all seats as per international standards</t>
  </si>
  <si>
    <t>تتشريع وطني بشأن معايير مقاعد الأطفال و/أو أنظمة تثبيت مقاعد الأطفال في المركبات وفقا للمعايير الدولية
a national law addressing Child restraint systems for new 4-wheeled motorized vehicles as per international standards</t>
  </si>
  <si>
    <t>قانون وطني يتناول نظام منع انغلاق المكابح (حدد 165 سم مكعب أو أعلى أو أقل من 166 سم مكعب أو كليهما) للمركبات الآلية الجديدة ذات العجلتين أو الثلاث عجلات
a national law addressing Anti-lock braking system (specify cc 165 or higher or less than 166 cc or both) for new 2/3-wheeled motorized vehicles</t>
  </si>
  <si>
    <t>قانون وطني يتناول أضواء التشغيل النهارية للمركبات الآلية الجديدة ذات العجلتين أو الثلاث عجلات
a national law addressing Daytime running lights for new 2/3-wheeled motorized vehicles</t>
  </si>
  <si>
    <t>قانون وطني يتناول تثبيت أحزمة الأمان للمركبات الآلية الجديدة ذات العجلات الأربع
a national law addressing Seat-belt anchorages for new 4-wheeled motorized vehicles</t>
  </si>
  <si>
    <t>قانون وطني يتناول حزام الأمان للمركبات الآلية الجديدة ذات الأربع عجلات
a national law addressing Seat-belt for new 4-wheeled motorized vehicles</t>
  </si>
  <si>
    <t>قانون وطني يتناول نظام الكبح المتقدم للمركبات الآلية الجديدة ذات الأربع عجلات
a national law addressing Advanced Breaking System for new 4-wheeled motorized vehicles</t>
  </si>
  <si>
    <t>قانون وطني يتناول حماية المشاة للمركبات الآلية الجديدة ذات الأربع عجلات
a national law addressing Pedestrian protection for new 4-wheeled motorized vehicles</t>
  </si>
  <si>
    <t>قانون وطني يتناول التحكم الإلكتروني في الثبات للمركبات الآلية الجديدة ذات الأربع عجلات
a national law addressing Electronic Stability Control for new 4-wheeled motorized vehicles</t>
  </si>
  <si>
    <t>قانون وطني يتناول التأثير الجانبي للمركبات الآلية الجديدة ذات الأربع عجلات
a national law addressing side impact for new 4-wheeled motorized vehicles</t>
  </si>
  <si>
    <t>قانون وطني يتناول الاصطدام الأمامي للمركبات الآلية الجديدة ذات الأربع عجلات
a national law addressing frontal impact for new 4-wheeled motorized vehicles</t>
  </si>
  <si>
    <t>لاائحة تصدير واستيراد المركبات المستعملة مصحوبة بالتفتيش في نقاط الدخول والخروج والفحص الفني الدوري الإلزامي للمركبات
Regulation for the export and import of used vehicles accompanied by inspection at entry and exit points and mandatory periodic technical inspection of vehicles 
Global plan for decade of action for road safety, 2021-2030, available at: https://www.who.int/teams/social-determinants-of-health/safety-and-mobility/decade-of-action-for-road-safety-2021-2030</t>
  </si>
  <si>
    <t>تتمتع الشركات والمؤسسات التجارية بتأثير هائل على المجتمع وأنظمة النقل من خلال منتجاتها وأساطيلها وكيفية إدارتها وتأثيرها على الموظفين والمقاولين، فضلاً عن قدرتها على دعم السلامة على الطرق مالياً. يمكن للشركات والصناعات من جميع الأحجام والقطاعات المساهمة في تحقيق أهداف التنمية المستدامة المتعلقة بالسلامة على الطرق من خلال تطبيق مبادئ النظام الآمن على سلاسل القيمة بأكملها (بما في ذلك الممارسات الداخلية في جميع عمليات الشراء والإنتاج والتوزيع) والإبلاغ عن أداء السلامة في تقارير الاستدامة الخاصة بها.
Corporations and businesses have tremendous influence on society and transport systems through their products; their fleets and how they manage them; their influence on employees, contractors, as well as their potential to financially support road safety. Businesses and industries of all sizes and sectors can contribute to attaining the road safety-related SDGs by applying Safe System principles to their entire value chains (including internal practices throughout their procurement, production and distribution processes) and reporting on safety performance in their sustainability reports. 
Global plan for decade of action for road safety, 2021-2030, available at: https://www.who.int/teams/social-determinants-of-health/safety-and-mobility/decade-of-action-for-road-safety-2021-2030</t>
  </si>
  <si>
    <t>ينبغي للحكومات أن تشجع توفير المعلومات للمستهلكين حول سلامة المركبات من خلال برامج تقييم المركبات الجديدة المستقلة عن شركات تصنيع المركبات. وتساعد هذه البرامج المشترين على اتخاذ قرارات شراء أكثر أمانًا من خلال تزويدهم بمعلومات مستقلة حول مستويات السلامة في المركبات التي تم اختبارها. بالإضافة إلى ذلك، يمكن لهذه البرامج أن تشجع الشركات المصنعة بشكل مباشر على توحيد تقنيات السلامة طواعية قبل أي تفويض تنظيمي لتلبية الطلب على المركبات الأكثر أمانًا. يمكن لأساطيل القطاعين العام والخاص أيضًا المساهمة في تحسين سلامة المركبات من خلال شراء المركبات التي تتجاوز على الأقل الحد الأدنى من لوائح السلامة للأمم المتحدة 
Governments should encourage the provision of information to consumers on vehicle safety through new vehicle evaluation programs independent of vehicle manufacturers. These programs help buyers make safer purchasing decisions by providing them with independent information about the safety levels of tested vehicles. Additionally, these programs can directly encourage manufacturers to voluntarily harmonize safety technologies prior to any regulatory mandate to meet the demand for safer vehicles. Public and private sector fleets can also contribute to improving vehicle safety by purchasing vehicles that at least exceed the minimum United Nations safety regulations
Global plan for decade of action for road safety, 2021-2030, available at: https://www.who.int/teams/social-determinants-of-health/safety-and-mobility/decade-of-action-for-road-safety-2021-2030</t>
  </si>
  <si>
    <t>يسمح بتحليل مخاطر الاصطدام حسب نوع المركبة ونوع مستخدم الطريق (بالاشتراك مع نوع مستخدم الطريق). مهم لتقييم التدابير المضادة المصممة لمركبات محددة أو لحماية مستخدمي طريق محددين:
1 دراجة هوائية: مركبة طريق ذات عجلتين أو أكثر، تعمل عمومًا فقط بطاقة الشخص الموجود على المركبة، وخاصة عن طريق نظام دواسة أو رافعة أو مقبض.
2 مركبة أخرى غير آلية: مركبة أخرى بدون محرك غير مدرجة في القائمة أعلاه.
3 مركبة آلية ذات عجلتين أو ثلاث عجلات: مركبة طريق ذات عجلتين أو ثلاث عجلات (تشمل الدراجات البخارية والدراجات النارية والدراجات ثلاثية العجلات والمركبات الصالحة للطرق الوعرة).
4 سيارة ركاب: مركبة طريق غير مركبة ذات عجلتين أو ثلاث عجلات، مخصصة لنقل الركاب ومصممة لاستيعاب ما لا يزيد عن تسعة أشخاص (بما في ذلك السائق).
5 حافلة/عربة/عربة ترولي: مركبة لنقل الركاب، تُستخدم عادةً للنقل العام والتنقلات بين المدن والرحلات السياحية، وتستوعب أكثر من تسعة أشخاص. تشمل المركبات المتصلة بموصلات كهربائية والتي لا يتم نقلها بالسكك الحديدية.
6 مركبة نقل بضائع خفيفة (&lt;3.5 طن): مركبة بمحرك أصغر (بالوزن) مصممة حصريًا أو في المقام الأول لنقل البضائع.
7 مركبة نقل بضائع ثقيلة (≥3.5 طن): مركبة بمحرك أكبر (بالوزن) مصممة حصريًا أو في المقام الأول لنقل البضائع.
8 مركبة بمحرك أخرى: مركبة أخرى لا تعمل بمحرك ولا يتم تضمينها في القائمتين السابقتين للقيم.
9 غير معروف: نوع المركبة غير معروف أو لم يتم ذكره
Allows for analysis of crash risk by vehicle type and road user type(in combination with Type of road user). Important for evaluation of 
countermeasures designed for specific vehicles or to protect specific road users: 
 1 Bicycle: Road vehicle with two or more wheels, generally propelled solely by the energy of the person on the vehicle, in particular by means of a pedal system, lever or handle.
 2 Other non-motor vehicle: Other vehicle without engine not included in the list  above.
 3 Two/three wheel motor vehicle: Two or three-wheeled road motor vehicle (includes mopeds, motorcycles, tricycles and all-terrain vehicles).
 4 Passenger car: Road motor vehicle other than a two or three-wheeled vehicle,  intended for the carriage of passengers and designed to seat no more than nine  (driver included).
 5 Bus/coach/trolley: Passenger-carrying vehicle, most commonly used for public transport, inter-urban movements and tourist trips, seating more than nine persons. Includes vehicles connected to electric conductors and which are not rail-borne.
 6 Light goods vehicle (&lt;3.5 t): Smaller (by weight) motor vehicle designed exclusively or primarily for the transport of goods.
 7 Heavy goods vehicle (≥3.5 t): Larger (by weight) motor vehicle designed exclusively or primarily for the transport of goods.
 8 Other motor vehicle: Other vehicle not powered by an engine and not included in the two previous lists of values.
 9 Unknown: The type of the vehicle is unknown or it was not stated  
Data systems: a road safety manual for decision-makers and practitioners, available at: https://www.who.int/publications/i/item/data-systems</t>
  </si>
  <si>
    <t>سلامة المركبات Safety of Vehicles</t>
  </si>
  <si>
    <t>نسبة المركبات الخفيفة ذات الأربع عجلات المؤمن عليها
Percent of insured 4-wheeled light vehicles</t>
  </si>
  <si>
    <t>نسبة الحافلات المؤمن عليها
Percent of insured buses</t>
  </si>
  <si>
    <t>نسبة الشاحنات الثقيلة المؤمن عليها
Percent of insured heavy trucks</t>
  </si>
  <si>
    <t>نسبة الدراجات المؤمن عليها
Percent of Cycles (includes pedal and electric)</t>
  </si>
  <si>
    <t>نسبة الاجهزة الشحصية المؤمن عليها
Percent of Micro mobility (personal mobility devices, including e-scooters)</t>
  </si>
  <si>
    <t>الأضرار المادية- المسؤولية المدنية للطرف الثالث
Material damages for the insured vehicles- 3rd party liability</t>
  </si>
  <si>
    <t>الأضرار المادية – راكب المركبة المؤمنة
Material damages for the insured vehicles- Occupant of insured vehicle</t>
  </si>
  <si>
    <t>الإصابات  - مسؤولية الطرف الثالث
Personal injuries - 3rd party liability</t>
  </si>
  <si>
    <t>الإصابات  - راكب المركبة المؤمنة
Personal injuries - Occupant of insured vehicle</t>
  </si>
  <si>
    <t>الوفيات  - مسؤولية الطرف الثالث
Deaths - 3rd party liability</t>
  </si>
  <si>
    <t>الوفيات  - راكب المركبة المؤمنة
Deaths - Occupant of insured vehicle</t>
  </si>
  <si>
    <t>الاعاقة  - مسؤولية الطرف الثالث
Disability - 3rd party liability</t>
  </si>
  <si>
    <t>الاعاقة  - راكب المركبة المؤمنة
Disability - Occupant of insured vehicle</t>
  </si>
  <si>
    <t>الدعم القانوني  - مسؤولية الطرف الثالث
Legal advice support - 3rd party liability</t>
  </si>
  <si>
    <t>الدعم القانوني  - راكب المركبة المؤمنة
Legal advice support - Occupant of insured vehicle</t>
  </si>
  <si>
    <t>الحكومة تنظم الحد الأقصى أو الحد الأدنى لأقساط التأمين
Government regulate maximum or minimum insurance premiums</t>
  </si>
  <si>
    <t>صندوق لتغطية ضحايا المركبات غير المؤمنة أو غير المحددة الهوية
a fund to cover victims of uninsured or unidentified vehicles</t>
  </si>
  <si>
    <t>لنظر في تمويل التعويضات لضحايا السائقين غير المعروفين أو 
غير المؤمن عليهم 
Consider funding compensation for victims of unknown or uninsured drivers 
UCTAD, https://unctad.org/system/files/official-document/tdbc3d209_en.pdf</t>
  </si>
  <si>
    <t>التامين علي المركبات Insurance of Vehicles</t>
  </si>
  <si>
    <t>السلطات المحلية/السلطات دون الوطنية لديها السلطة لاعتماد حدود السرعة المحلية
Subnational jurisdictions/local authorities have the authority to adopt local speed limits</t>
  </si>
  <si>
    <t>القانون يشير إلى كاميرات السرعة
Law refer to speed cameras</t>
  </si>
  <si>
    <t>يتطلب القانون وضع إشارات على كاميرات السرعة (الثابتة)
 Law require that speed cameras (fixed) are signposted</t>
  </si>
  <si>
    <t>يتطلب القانون الوطني فرض عقوبات على انتهاك حدود السرعة
National law require penalties for violation of speed limits</t>
  </si>
  <si>
    <t>ادارة السرعة Speed Management</t>
  </si>
  <si>
    <t>النسبة المئوية المقدرة لوفيات حوادث الطرق المنسوبة إلى الكحول
Estimated percentage of road traffic deaths attributable to alcohol</t>
  </si>
  <si>
    <t>تتطلب القوانين أو اللوائح الوطنية أن يتم اختبار السائقين المتورطين في حادث مميت بحثًا عن الكحول
National laws or regulations requiring that drivers involved in a fatal crash are tested for alcohol</t>
  </si>
  <si>
    <t>يتطلب القانون الوطني فرض عقوبات على مخالفات أحكام القيادة تحت تأثير الكحول
National law require penalties for violations of drink-driving provisions</t>
  </si>
  <si>
    <t>يتم استخدام الآليات لتطبيق قوانين القيادة تحت تأثير الكحول
Mechanisms are used to enforce drink-driving laws</t>
  </si>
  <si>
    <t>يتم اختبار نسبة الكحول في الدم للسائقين المصابين بجروح قاتلة والمتورطين في حادث مروري
Fatally injured drivers involved in a road traffic crash tested for their blood alcohol content</t>
  </si>
  <si>
    <t>يتم اختبار السائقين المصابين بجروح غير مميتة والذين شاركوا في حادث مروري مميت لمعرفة نسبة الكحول في الدم
Non-fatally injured drivers who are involved in a fatal road traffic crash tested for blood alcohol content</t>
  </si>
  <si>
    <t>القوانين أو اللوائح الوطنية التي تحظر القيادة تحت تأثير المخدرات
National laws or regulations that prohibit driving while under the influence of drugs</t>
  </si>
  <si>
    <t>يتضمن القانون إشارة محددة للحد من/حظر استهلاك الحشيش أثناء القيادة
Law make specific reference to limit/ban the consumption of Cannabis while driving</t>
  </si>
  <si>
    <t>ينص القانون على إشارة محددة إلى الحد من/حظر استهلاك الكوكايين أثناء القيادة
Law make specific reference to limit/ban the consumption of Cocaine while driving</t>
  </si>
  <si>
    <t>يتضمن القانون إشارة محددة للحد من/حظر استهلاك المواد الأفيونية (مثل الهيروين والمورفين) أثناء القيادة
Law make specific reference to limit/ban the consumption of Opiates (such as heroin, morphine) while driving</t>
  </si>
  <si>
    <t>يتضمن القانون إشارة محددة للحد من/حظر استهلاك الأمفيتامينات أثناء القيادة
Law make specific reference to limit/ban the consumption of Amphetamines (such as speed, LSD) while driving</t>
  </si>
  <si>
    <t xml:space="preserve">ينص القانون على إشارة محددة إلى الحد من/حظر استهلاك الميثامفيتامينات
Law make specific reference to limit/ban the consumption of Methamphetamines  </t>
  </si>
  <si>
    <t>تتطلب القوانين أو اللوائح الوطنية أن يتم اختبار السائقين المتورطين في حادث مميت بحثًا عن المخدرات
National laws or regulations requiring that drivers involved in a fatal crash are tested for drugs</t>
  </si>
  <si>
    <t>يتطلب القانون الوطني فرض عقوبات على مخالفات أحكام القيادة تحت تأثير المخدرات
National law require penalties for violations of drug-driving provisions</t>
  </si>
  <si>
    <t>يحظر التشريع استخدام الهواتف المحمولة باليد (بما في ذلك الرسائل النصية)
Legislation prohibit the use of hands-held mobile phones (including text messaging)</t>
  </si>
  <si>
    <t>يحظر التشريع استخدام الهواتف المحمولة بدون استخدام اليدين
legislation prohibit the use of hands-free mobile phones</t>
  </si>
  <si>
    <t>يتطلب القانون الوطني فرض عقوبات على مخالفات أحكام الهواتف المحمولة
National law require penalties for violations of mobile phones provisions</t>
  </si>
  <si>
    <t>اختبار التنفس العشوائي (RBT) (موصى به) - السلطة القانونية لضابط التنفيذ لإيقاف مركبة واختبار السائق عشوائيًا، في أي مكان وفي أي وقت، دون الحاجة إلى إثبات أن السائق ارتكب جريمة أخرى، أو أن السائق أظهر أي علامات ضعف قبل إيقافه. هذا هو التنفيذ الأساسي لقانون القيادة تحت تأثير الكحول وهو استخدام فعال للموارد
Random breath testing (RBT) (recommended) – the statutory authority for an enforcement officer to stop a vehicle and test the driver at random, anywhere at any time, without the need to establish that the driver committed another offence, nor that the driver showed any signs of impairment prior to being stopped. This is primary enforcement of a drink driving law and is an efficient use of resources 
Drink-Driving: A Road Safety Manual for Decision-Makers and Practitioners, https://www.who.int/publications/m/item/drink-driving--a-road-safety-manual-for-decision-makers-and-practitioners-2022</t>
  </si>
  <si>
    <t>قد تكون القوانين التي تحظر تعرض السائق للأنشطة والأحداث المشتتة للانتباه فعالة في تغيير الحكم المجتمعي على ما يشكل مخاطرة مقبولة وقيادة آمنة
يجب على سائق المركبة أن يقلل في جميع الأوقات من أي نشاط آخر غير القيادة. يجب أن تضع التشريعات المحلية قواعد لاستخدام الهواتف من قبل سائقي المركبات. في كل الأحوال، يجب أن يحظر التشريع استخدام سائق مركبة آلية أو دراجة بخارية لهاتف محمول أثناء تحرك المركبة. شجعت العديد من قرارات الجمعية العامة للأمم المتحدة الدول الأعضاء على الالتزام بلوائحها من أجل ضمان قدر أكبر من التوحيد في القواعد التي تحكم حركة المرور على الطرق في الأطراف المتعاقدة عليها، مما يؤدي إلى تحسين السلامة على الطرق
دعم هذا التشريع من خلال تنفيذه بشكل قوي وحملات التوعية العامة للتأكيد على خطورة السلوك والعقوبات المرتبطة بانتهاك القانون 
Laws that prohibit driver exposure to distracting activities and events may
A driver of a vehicle shall at all times minimize any activity other than driving.Domestic legislation should lay down rules on the use of phones by drivers of vehicles. In any case, legislation shall prohibit the use by a driver of a motor vehicle or moped of a hand-held phone while the vehicle is in motion.. Several resolutions of the United Nations General Assembly have encouraged Member States to adhere to its regulations in order to ensure greater uniformity in the rules governing road traffic in the Contracting Parties to it, resulting in improved road safety  be effective in changing societal judgement of what constitutes acceptable risk and safe driving
Supporting this legislation with strong enforcement and public awareness campaigns to emphasize the risk of the behaviour and the penalties associated with transgression of the law   
Mobile phone use: a growingproblem of driver distraction, https://www.who.int/publications-detail-redirect/mobile-phone-use-a-growing-problem-of-driver-distraction</t>
  </si>
  <si>
    <t xml:space="preserve">القيادة المشتتة Distracted  and Impaied Driving </t>
  </si>
  <si>
    <t>نسبة ارتداء الخوذة بين السائقين فقط
Percentage helmet wearing among among DRIVER only</t>
  </si>
  <si>
    <t xml:space="preserve">نسبة ارتداء حزام الأمان بين السائقين فقط
Percentage seatbelt wearing among among DRIVERS only </t>
  </si>
  <si>
    <t xml:space="preserve">نسبة ارتداء حزام الأمان بين ركاب المقعد الأمامي فقط
Percentage seatbelt wearing among among FRONT SEAT OCCUPANTS only </t>
  </si>
  <si>
    <t xml:space="preserve">نسبة ارتداء حزام الأمان بين ركاب المقعد الخلفي فقط
Percentage seatbelt wearing among among REAR SEAT OCCUPANTS only </t>
  </si>
  <si>
    <t xml:space="preserve">يجب أن ينص القانون على الشروط المختلفة التي يتعين بموجبها على مستخدمي الطريق ارتداء الخوذة، مثل
سن الراكب ونوع المركبة ونوع الطرق. كما يجب أن يحدد معيار الخوذة والاستخدام الصحيح للخوذات ويحدد العقوبات في حالة عدم الامتثال
A universal helmet law, applicable to all drivers and passengers of motorcycles
If the helmet law in a country includes helmets for all motorcycle users and enforcement ensures that adults are penalized for non-compliance by children, the availability of appropriate helmets for children should increase and be more widely used 
Helmets: a road safety manual for decision-makers and practitioners, 2nd edition, https://www.who.int/publications/i/item/9789240069824  </t>
  </si>
  <si>
    <t xml:space="preserve">يجب أن ينص القانون على الشروط المختلفة التي يتعين بموجبها على مستخدمي الطريق ارتداء الخوذة، مثل
سن الراكب ونوع المركبة ونوع الطرق. كما يجب أن يحدد معيار الخوذة والاستخدام الصحيح للخوذات ويحدد العقوبات في حالة عدم الامتثال
 A universal helmet law, applicable to all drivers and passengers of motorcycles, when enforced, significantly increases helmet use and reduces head injuries and deaths of motorcyclists 
Helmets: a road safety manual for decision-makers and practitioners, 2nd edition, https://www.who.int/publications/i/item/9789240069824  </t>
  </si>
  <si>
    <t>يجب أن يُنظر إلى عقوبة عدم الامتثال على أنها خطيرة بما يكفي لردع المخالفين المحتملين للقانون. يجب تحديد العقوبات بما يتماشى مع العقوبات المفروضة على انتهاكات قانون المرور الأخرى ويمكن ربطها بنظام نقاط الجزاء الذي يؤدي إلى عقوبات أكثر خطورة، مثل إلغاء رخصة القيادة عندما تتجاوز النقاط المتراكمة حدودًا محددة مسبقًا. وبالمثل، يمكن للقانون تحديد عقوبة أكثر خطورة للمخالفين المتكررين. بشكل عام، من الأسهل تحديد غرامة ثابتة لعدم الامتثال لقوانين ارتداء الكمامات للتأكد من أن إجراءات التنفيذ والإدارة واضحة
The penalty for non-compliance must be perceived as sufficiently serious to deter would-be law-breakers. The penalties should be set in line with penalties for other traffic law violations and they can be linked to a penalty points system that leads to more serious penalties, such as the cancellation of the driving licence when accumulated points pass predetermined limits. Similarly the law could specify a more serious penalty for repeat offenders. In general it is simpler to specify a fixed fine for non-compliance with wearing laws to make sure that the enforcement and administration procedures are straightforward  
Seat-belts and child restraints: a road safety manual for decision-makers and practitioners, https://www.who.int/publications/m/item/seat-belts-and-child-restraints--a-road-safety-manual-for-decision-makers-and-practitioners</t>
  </si>
  <si>
    <t>ان إدخال وتنفيذ قانون إلزامي لحزام الأمان أمر ضروري. وهذا يتطلب عادة قوانين تضمن أن جميع مركبات الركاب مزودة بأحزمة أمان مناسبة، فضلاً عن القوانين التي تتطلب ارتدائها
Introducing and enforcing a mandatory seat-belt law is needed. This usually requires laws ensuring that all passenger vehicles are fitted with appropriate seatbelts, as well as laws requiring that they are worn 
Widespread exemptions under the law are not advisable as they could undermine the effectiveness of a seat-belt use programme. It may still be desirable to allow certain well-defined exemptions such as: Emergency services, types of vehicle and health reasons  
Seat-belts and child restraints: a road safety manual for decision-makers and practitioners, https://www.who.int/publications/m/item/seat-belts-and-child-restraints--a-road-safety-manual-for-decision-makers-and-practitioners</t>
  </si>
  <si>
    <t>استخدام معدات الوقاية Use of Protective Equipments</t>
  </si>
  <si>
    <t>نسبة السكان الذين لديهم إمكانية الوصول إلى تغطية فعالة من خلال نظام إسعاف رسمي قبل الوصول إلى المستشفى (يشمل الرعاية في مكان الحادث وأثناء النقل)
Proportion of the population that have access to effective coverage by a formal pre-hospital ambulance system (includes care at the scene and during transport)</t>
  </si>
  <si>
    <t>نسبة الأشخاص الناجين من إصابات حوادث الطرق الذين يتلقون الرعاية النفسية
Percentage of road accident survivors receiving psychological care</t>
  </si>
  <si>
    <t>نسبة الناجين من حوادث الطرق الذين يتلقون رعاية طبية تأهيلية لجميع المصابين
Percentage of road accident survivors receiving medical rehabilitation care for all injured</t>
  </si>
  <si>
    <t>تتوفر رعاية طوارئ كافية في جميع أنحاء البلاد. ويلبي عدد مرافق الرعاية الطارئة ومستواها وتوزيعها وإمكانية الوصول إليها احتياجات السكان في كل من المناطق الحضرية والريفية
Adequate emergency care is available throughout the country. The number, quality, distribution, and accessibility of emergency care facilities meet the needs of the population in both urban and rural areas.</t>
  </si>
  <si>
    <t>عدد مقدمي الرعاية الصحية المعتمدين رسميًا قبل دخول المستشفى
Number of  formally certified pre-hospital providers</t>
  </si>
  <si>
    <t>تقييم موحد لأنظمة الرعاية الطارئة قبل دخول المستشفى وفي المرافق التي يتم إجراؤها على المستوى الوطني
A standardized assessment of the prehospital and facility-based emergency care systems conducted at the national level</t>
  </si>
  <si>
    <t>مسار رسمي لإصدار الشهادات معتمد من الحكومة لمقدمي الخدمات قبل دخول المستشفى
A formal, government-ratified certification pathway for prehospital providers</t>
  </si>
  <si>
    <t xml:space="preserve">برامج معتمدة بالكامل للتخصصات الفرعية والتخصصات المتخصصة التي يمكن للأطباء تدريبها في طب الطوارئ
Fully certified specialist or subspecialist programs that doctors can train for in-Emergency medicine </t>
  </si>
  <si>
    <t>برامج متخصصة ومتخصصة معتمدة بالكامل يمكن للأطباء تدريبها على جراحة الإصابات
Fully certified specialist or subspecialist programs that doctors can train for in-Trauma surgery</t>
  </si>
  <si>
    <t xml:space="preserve">دورات تخصصية للدراسات العليا للممرضات في مجال رعاية الطوارئ أو رعاية الاصابات
A post-graduate specialization courses for nurses in emergency care or trauma care </t>
  </si>
  <si>
    <t>رقم الطواريء للوصول إلى خدمات الرعاية الطارئة يغطي كافة أنحاء البلاد
The emergency number for accessing emergency care services covers the entire country.</t>
  </si>
  <si>
    <t>تشريع يفرض توفر أنظمة eCall أو أنظمة مكالمات الطوارئ في حالات الحوادث (AECS) لتحفيز الاستجابة للطوارئ بواسطة مستشعر السيارة في جميع المركبات الجديدة
Legislation mandating the availability of eCall or Accident Emergency Call Systems (AECS) to trigger an emergency response by a vehicle sensor in all new vehicles</t>
  </si>
  <si>
    <t>حرية الوصول إلى الخدمات العامة/الحكومية للمساعدة النفسية لضحايا الطرق أو عائلاتهم
Free to access public/government services for psychological assistance to road victims or their families</t>
  </si>
  <si>
    <t>قانون وطني يلزم المرافق الصحية (مثل المستشفيات أو العيادات) برعاية أي شخص يصل بحالة طوارئ صحية
a national law which requires healthcare facilities (e.g., hospitals or clinics) to take care of anyone who arrives with a health emergency</t>
  </si>
  <si>
    <t>قانون وطني يتطلب من المارة العاديين مساعدة أي شخص متورط في حالة طوارئ أو حادث سيارة
a national law requiring lay bystanders to help anyone involved in an emergency or vehicle crash</t>
  </si>
  <si>
    <t>قانون وطني يوفر الحماية من المسؤولية المدنية للمتفرج العادي الذي يقدم المساعدة أثناء وقوع حادث
a national law which provides protection from civil liability for a lay bystander who provides assistance during a crash</t>
  </si>
  <si>
    <t>قانون وطني يضمن رعاية إعادة التأهيل لجميع المصابين بغض النظر عن قدرتهم على الدفع
a national law guaranteeing rehabilitation care for all injured regardless of ability to pay</t>
  </si>
  <si>
    <t>قانون وطني يضمن تقديم الخدمات النفسية لضحايا حوادث الطرق وأسرهم بغض النظر عن قدرتهم على الدفع
a national law guaranteeing psychological services ro road traffic crash victims and their families regardless of ability to pay</t>
  </si>
  <si>
    <t>قانون وطني يتطلب تدريب/ترخيص/إصدار شهادات للمستجيبين الأوائل للرعاية الصحية
a national law requiring training/licensing/certification of first health reponders</t>
  </si>
  <si>
    <t>ضمان الوصول على مدار الساعة - بغض النظر عن القدرة على الدفع - إلى خدمات الرعاية الجراحية والحرجة المزودة بالموظفين والمجهزة 
Ensure 24-hour access – regardless of ability to pay – to operative and critical care services that are staffed 
and equipped 
Global plan for decade of action for road safety, 2021-2030, available at: https://www.who.int/teams/social-determinants-of-health/safety-and-mobility/decade-of-action-for-road-safety-2021-2030</t>
  </si>
  <si>
    <t>تقوم البلدان وجميع أصحاب المصلحة بتقييم أداء برامجهم بشكل روتيني واستخدام هذه النتائج لإعلام وتحسين التخطيط والتنفيذ
Countries and 
all stakeholders are therefore expected to assess the performance of their programmes routinely and use these findings to inform and improve planning and implementation  
Global plan for decade of action for road safety, 2021-2030, available at: https://www.who.int/teams/social-determinants-of-health/safety-and-mobility/decade-of-action-for-road-safety-2021-2030</t>
  </si>
  <si>
    <t xml:space="preserve">إن الرعاية الطارئة الفعّالة في المستشفى تتطلب منطقة أو وحدة طوارئ مخصصة، ومجموعة أساسية من مقدمي الخدمات غير المتناوبين الذين يتم تعيينهم في الوحدة وتدريبهم على رعاية الإصابات، والبروتوكولات وقوائم المراجعة لضمان اتباع نهج منهجي لكل مريض مصاب، والمعدات الأساسية لتشخيص وعلاج الإصابات
Effective emergency care at 
hospital requires a dedicated emergency area or unit, a core of non-rotating providers who 
are assigned to the unit and trained in the care of injuries, protocols and checklists to ensure a systematic approach to every injured patient, and essential equipment for diagnosis and treatment of injuries 
Post-crash response: supporting those affected by road traffic crashes , https://www.who.int/publications/i/item/post-crash-response-supporting-those-affected-by-road-traffic-crashes- </t>
  </si>
  <si>
    <t xml:space="preserve"> يجب أن يكون هناك رقم هاتف وطني أو إقليمي واحد يكون:
• صالحًا في جميع أنحاء البلاد
• متاحًا كمكالمة مجانية من أي هاتف (خط أرضي أو محمول)
• سهل التذكر والاتصال (يقتصر على ثلاثة أو أربعة أرقام)
• مرتبط بمركز إرسال يمكنه إرسال سيارة إسعاف مجهزة بسرعة مع موظفين مدربين
• قادر على ضمان سرية المتصل
Effective emergency care at 
hospital requires a dedicated emergency area or unit, a core of non-rotating providers who 
are assigned to the unit and trained in the care of injuries, protocols and checklists to ensure a systematic approach to every injured patient, and essential equipment for diagnosis and treatment of injuries  
Post-crash response: supporting those affected by road traffic crashes , https://www.who.int/publications/i/item/post-crash-response-supporting-those-affected-by-road-traffic-crashes
انظمة eCall أو أنظمة مكالمات الطوارئ في حالة وقوع حادث (AECS) لتشغيل استجابة الطوارئ بواسطة مستشعر داخل السيارة
 ينبغي وضع أنظمة دعم شاملة للضحايا وأسرهم. ويتعين على الحكومات أن تعمل على تطوير آليات لتوفير تحقيقات متعددة التخصصات في الحوادث وضمان العدالة. وينبغي أيضاً توفير الدعم المالي والاجتماعي للضحايا وأسرهم إذا لزم الأمر، لضمان عدم دفعهم إلى براثن الفقر بسبب التكاليف الباهظة المرتبطة أحياناً بالعلاج المطول وإعادة التأهيل، أو فقدان المعيل
eCall or Accident Emergency Call Systems (AECS) to trigger an emergency response by an in-vehicle sensor
Comprehensive support systems for victims and their families should also be put in place. Governments should develop mechanisms to provide multidisciplinary crash investigation and ensure justice. Financial and social support should also be provided to victims and their families if needed, to ensure that they are not pushed into poverty because of the large costs sometimes associated with prolonged treatment and rehabilitation, or the loss of a breadwinner  
Global plan for decade of action for road safety, 2021-2030, available at: https://www.who.int/teams/social-determinants-of-health/safety-and-mobility/decade-of-action-for-road-safety-2021-2030</t>
  </si>
  <si>
    <t>تتضمن الاستجابة الفعالة بعد وقوع الحادث وضع سياسات وتشريعات لحماية المصابين وأسرهم والمارة الذين يقدمون الإسعافات الأولية؛ وتسهيل المساءلة القانونية والمالية وضمان التعويض؛ وتعزيز التعافي بعد الإصابة وإعادة الاندماج في العمل والحياة المنزلية
Effective post-crash response includes policy and legislation to protect the injured, their families, and bystanders who deliver first aid; to facilitate legal and financial accountability and ensure compensation; and to promote post-injury recovery and reintegration into work and home life  
Post-crash response: supporting those affected by road traffic crashes , https://www.who.int/publications/i/item/post-crash-response-supporting-those-affected-by-road-traffic-crashes</t>
  </si>
  <si>
    <t>بناء قدرات الرعاية/الخدمات قبل الدخول إلى المستشفى وفي المستشفى وإعادة التأهيل، وإنشاء حزمة أساسية من خدمات الرعاية الطارئة لكل مستوى من مستويات النظام الصحي
Build capacity of pre-hospital, hospital and rehabilitation care/services, and establish a basic package of emergency care services for each level of the health system 
Global plan for decade of action for road safety, 2021-2030, available at: https://www.who.int/teams/social-determinants-of-health/safety-and-mobility/decade-of-action-for-road-safety-2021-2030</t>
  </si>
  <si>
    <t>الاستجابة التالية للتصادم Post-Crash Response</t>
  </si>
  <si>
    <t>الحد الأدنى للعمر/الطول/الحجم الذي يُسمح للأطفال عنده بالركوب كركاب على الدراجات النارية ذات العجلتين
a minimum age/height/size at which children are allowed to ride as passengers on motorized two wheelers</t>
  </si>
  <si>
    <t>الحد الأدنى للارتفاع/الحجم (أو الوكيل، على سبيل المثال، القدمين تصل إلى الدواسات)
a minimum height/size (or proxy, eg, feet reaching pedals)</t>
  </si>
  <si>
    <t>قوانين أو لوائح وطنية تتطلب استخدام الخوذة بين مستخدمي الدراجات النارية ذات العجلتين
a national laws or regulations requiring helmet use among users of motorized two-wheelers</t>
  </si>
  <si>
    <t>تتطلب التشريعات المتعلقة بالمركبات ذات العجلتين الآلية استخدام الخوذة من قبل السائق
Legislation relating to motorized two-wheelers require the use of helmet by the driver</t>
  </si>
  <si>
    <t>تتطلب التشريعات المتعلقة بالمركبات ذات العجلتين الآلية استخدام الخوذة من قبل الركاب البالغين
Legislation relating to motorized two-wheelers require the use of helmet by adult passenger</t>
  </si>
  <si>
    <t xml:space="preserve">تتطلب التشريعات المتعلقة بالمركبات ذات العجلتين الآلية استخدام خوذة من قبل الركاب الأطفال
Legislation relating to motorized two-wheelers require the use of helmet by child passengers </t>
  </si>
  <si>
    <t>تتطلب التشريعات المتعلقة بالمركبات ذات العجلتين استخدام الخوذة على جميع أنواع الطرق
legislation relating to motorized two-wheelers require the use of helmet on all road types</t>
  </si>
  <si>
    <t>تتطلب التشريعات المتعلقة بالمركبات ذات العجلتين الآلية استخدام الخوذة على جميع أنواع المحركات
legislation relating to motorized two-wheelers require the use of helmet on all engine types</t>
  </si>
  <si>
    <t>لا ينص التشريع المتعلق بالمركبات ذات العجلتين على بعض الاستثناءات لاستخدام الخوذات
legislation relating to motorized two-wheelers provides for some exceptions to the use of helmets</t>
  </si>
  <si>
    <t xml:space="preserve">هل تتطلب التشريعات المتعلقة بالمركبات ذات العجلتين الآلية على وجه التحديد تثبيت الخوذة بشكل صحيح لتلبية المتطلبات الإلزامية؟
legislation relating to motorized two-wheelers specifically require that helmets be properly fastened to meet the mandatory requirements? </t>
  </si>
  <si>
    <t>ينص القانون الوطني المتعلق بالمركبات ذات العجلتين على فرض عقوبات على انتهاك أحكام الخوذات
a national law relating to motorized two-wheelers require penalties for violations of helmets provisions</t>
  </si>
  <si>
    <t>قانون وطني يلزم سائقي المركبات ذات الثلاث عجلات باستخدام الخوذات
a national law requiring the use of helmets by drivers of motorized three-wheelers</t>
  </si>
  <si>
    <t xml:space="preserve">قانون الخوذة الذي ينطبق على الدراجات الإلكترونية
a helmet law that applies to ebikes </t>
  </si>
  <si>
    <t>قوانين أو لوائح وطنية تتطلب استخدام حزام الأمان بين جميع ركاب السيارات الخاصة
a national legislation regarding seat belts being available in all seats in vehicle</t>
  </si>
  <si>
    <t>لا ينص التشريع على أي استثناءات لاستخدام حزام الأمان
legislation provide no exceptions to the use of seat-belt</t>
  </si>
  <si>
    <t>يتطلب القانون الوطني فرض عقوبات على مخالفات أحكام أحزمة الأمان
National law require penalties for violations of seat-belts provisions</t>
  </si>
  <si>
    <t>تشريع وطني بشأن استخدام مقاعد الأطفال
a national legislation regarding child restraint use</t>
  </si>
  <si>
    <t>قوانين أو لوائح وطنية تمنع الأطفال من الجلوس في المقعد الأمامي (على أساس العمر أو الوزن أو الطول)
a  national laws or regulations that restrict children from sitting in the front seat (based on age, weight or height)</t>
  </si>
  <si>
    <t>يتطلب القانون الوطني فرض عقوبات على انتهاك أحكام قيود الأطفال
Legislation make reference to child restraints having to meet a national or international standard, or refer to a body responsible for setting such a standard</t>
  </si>
  <si>
    <t>الوكالة الرائدة تقدم أنشطة التنسيق
Lead agency provide coordination activities</t>
  </si>
  <si>
    <t>الوكالة الرائدة تقدم أنشطة تخطيط السياسات ورصدها
Lead agency provide Policy planning and monitoring activities</t>
  </si>
  <si>
    <t>الوكالة الرائدة تقدم أنشطة التوعية العامة وبناء القدرات
Lead agency provide Public outreach and capacity building  activities</t>
  </si>
  <si>
    <t>الوكالة الرائدة تقدم أنشطة نظام إدارة البيانات والمعرفة
Lead agency provide Data and knowledge management system activities</t>
  </si>
  <si>
    <t>تطوير الاستراتيجيات الوطنية/دون الوطنية وتنفيذها وتقييمها مع أصحاب المصلحة الآخرين
National/subnational strategies developed implemented and evaluated with other stakeholders</t>
  </si>
  <si>
    <t>للوكالة أو المنطقة الإدارية الرائدة داخل وزارة الصحة أو أي وزارة حكومية أخرى مسؤولة عن الرعاية الطارئة (بما في ذلك رعاية الاصابات)
leading office agency or area within the Ministry of Health or other government Ministry responsible for emergency care (including trauma care)</t>
  </si>
  <si>
    <t>الحوكمة Governance</t>
  </si>
  <si>
    <t>ان الدور المركزي الذي تلعبه الحكومة في قيادة وتنسيق استراتيجية السلامة على الطرق في أي بلد لابد وأن يستمر حتى في حالة تقاسم المسؤولية مع الجهات الفاعلة الأخرى من خلال الإجراءات التالية: توفير إطار تشريعي للسلامة على الطرق وتفويض قانوني لعمل الهيئات المختلفة داخل الحكومة وخارجها. وضع خطة عمل تتضمن أهدافًا ومراقبة أنشطة السلامة على الطرق التي تقوم بها الجهات الفاعلة المختلفة وضمان التمويل الكافي لدعم تنفيذها. تشجيع الامتثال للمعايير مثل ممارسات الشراء من قبل مقدمي خدمات النقل والمستخدمين وتوفير التنسيق الشامل لهذه الأنشطة
The central role of government in leading and coordinating a country’s road safety strategy needs to be sustained even where sharing responsibility with other actors through the following actions: Providing a legislative framework for road safety and legal mandate for the work of different agencies within and outside government.Developing a plan of action with targets and monitoring the road safety activity of different actors and ensuring adequate funding to support its implementation. Encouraging compliance with standards such as procurement practices by transport providers and users and Providing overall coordination for these activities
Global plan for decade of action for road safety, 2021-2030, available at: https://www.who.int/teams/social-determinants-of-health/safety-and-mobility/decade-of-action-for-road-safety-2021-2030</t>
  </si>
  <si>
    <t>يمكن للمؤسسات الأكاديمية ومجموعات المجتمع المدني المساعدة في سد الفجوات المهمة في مختلف مجالات السلامة على الطرق، وتنفيذ التدابير السياسية اللازمة للحد من صدمات الطرق. تلعب المؤسسات الأكاديمية والبحثية دورًا مهمًا في توليد الأدلة لمساعدة الحكومة والجهات الفاعلة الأخرى على فهم ذلك. يمكن للمجتمع المدني أن يساعد في تضخيم صوت الأوساط الأكاديمية من خلال كونه مدافعًا ويعمل كصوت مستقل للتأثير على التغيير الاجتماعي. إن تعزيز قاعدة الأدلة بالإضافة إلى طرح وجهات نظر المجتمعات المتأثرة بهذه السياسات على الطاولة. بالإضافة إلى إبقاء السلامة على الطرق على أجندة الحكومة وتوحيد أصحاب المصلحة بهدف مشترك، يمكن أن يكون مصدرًا مهمًا لمعلومات السلامة على الطرق للمجتمع والحكومات
Academic institutions and civil society groups can help fill important gaps in different areas of road safety,  implement the policy measures necessary to reduce road trauma. Academic and research institutions play an important role in generating evidence to help government and other actors understand th  Civil society can help amplify the voice of academia by being an advocate and acting as an independent voice to influence social change. Augmenting the evidence base as well as bringing the perspectives of communities impacted by those policies to the table.In addition to keeping road safety on the government agenda and uniting stakeholders with a common goal, can be an important source of road safety information for the community and governments
Global plan for decade of action for road safety, 2021-2030, available at: https://www.who.int/teams/social-determinants-of-health/safety-and-mobility/decade-of-action-for-road-safety-2021-2030</t>
  </si>
  <si>
    <t>على مستوى الدولة، ينبغي تنفيذ خطط العمل الوطنية والمحلية بشكل متكرر، وأن تستند إلى البيانات والأدلة. ومن المتوقع بالتالي أن تقوم الدول وجميع أصحاب المصلحة بتقييم أداء برامجهم بشكل روتيني واستخدام هذه النتائج لإعلام وتحسين التخطيط والتنفيذ. وتوفر أهداف ومؤشرات الأداء الطوعية العالمية المعتمدة في عامي 2017 و2018 إطارًا مفيدًا لتقييم التقدم المحرز نحو تنفيذ هذه الخطة
At the country level, the implementation of national and local action plans should be carried out iteratively and be informed by data and evidence. Countries and all stakeholders are therefore expected to assess the performance of their programmes routinely and use 
these findings to inform and improve planning and implementation. The global voluntary performance targets and indicators adopted in 2017 and 2018 provide a useful framework to assess progress towards the implementation of this plan  
Global plan for decade of action for road safety, 2021-2030, available at: https://www.who.int/teams/social-determinants-of-health/safety-and-mobility/decade-of-action-for-road-safety-2021-2030</t>
  </si>
  <si>
    <t xml:space="preserve">نسبة التمويل المنتظم - الحكومة العامة
Percentage of regular funding-General government </t>
  </si>
  <si>
    <t>نسبة التمويل المنتظم-التأمين الصحي
Percentage of regular funding-Health insurance</t>
  </si>
  <si>
    <t>نسبة التمويل المنتظم - تأمين المركبات الآلية
Percentage of regular funding-Motor vehicle insurance</t>
  </si>
  <si>
    <t>نسبة التمويل المنتظم - المانحون الدوليون
Percentage of regular funding-International Donors</t>
  </si>
  <si>
    <t>نسبة التمويل المنتظم - الضرائب المخصصة على المركبات
Percentage of regular funding-Earmarked taxes on vehicles</t>
  </si>
  <si>
    <t>التمويل المخصص - الوقاية من الحوادث
Dedicated funding-Prevention of crashes</t>
  </si>
  <si>
    <t>تمويل مخصص - عند وقوع الحوادث
Dedicated funding-Prevention of injuries when crashes occur</t>
  </si>
  <si>
    <t>تمويل مخصص - الرعاية الصحية وعلاج الإصابات الناجمة عن حادث
Dedicated funding-Health care and treatment of injuries sustained as the result of a crash</t>
  </si>
  <si>
    <t>تمويل مخصص لإعادة تأهيل الناجين من الحوادث
Dedicated funding-Rehabilitation for survivors of crashes</t>
  </si>
  <si>
    <t>تمويل مخصص - الرعاية التلطيفية لضحايا الحوادث المرورية
Dedicated funding-Palliative care for survivors of crashes</t>
  </si>
  <si>
    <t>تمويل مخصص - بناء القدرات في مجال السلامة على الطرق
Dedicated funding-Capacity building for road safety</t>
  </si>
  <si>
    <t>تمويل مخصص - أبحاث ذات صلة بالسلامة على الطرق
Dedicated funding-Research relevant to road safety</t>
  </si>
  <si>
    <t>التدخلات المالية - فرض الضرائب على الوقود/الغاز
Fiscal interventions-Taxation on fuel/carburant</t>
  </si>
  <si>
    <t>التدخلات المالية - فرض الضرائب على المشروبات الكحولية
Fiscal interventions-Taxation on alcoholic beverages</t>
  </si>
  <si>
    <t>التدخلات المالية - فرض الضرائب على استخدام الطرق
Fiscal interventions-Taxation on road use</t>
  </si>
  <si>
    <t>التدخلات المالية - فرض الضرائب على شراء المركبات
Fiscal interventions-Taxation on vehicle purchase</t>
  </si>
  <si>
    <t>التدخلات المالية - العقوبات الاقتصادية على المخالفات
Fiscal interventions-Economic sanctions for infractions</t>
  </si>
  <si>
    <t>التدخلات المالية - تأمين المركبات
Fiscal interventions-Vehicle insurance</t>
  </si>
  <si>
    <t>التدخلات المالية - دعم أسعار المركبات
Fiscal interventions-Price subsidies for vehicles</t>
  </si>
  <si>
    <t>أي من هذه الأموال المخصصة للسلامة على الطرق
Any of these funds earmarked for road safety</t>
  </si>
  <si>
    <t>الأموال المتاحة لتنفيذ جزء أو كل الاستراتيجيات
Funds available to implement part or all of the strategies</t>
  </si>
  <si>
    <t>يتضمن الصندوق الاستثمار في وسائل النقل العام لزيادة إمكانية الوصول إليها واستخدامها
Fund include investment in public transport to increase it access and use</t>
  </si>
  <si>
    <t>التمويل المخصص في ميزانية الحكومة للوكالة الرائدة للقيام بالمهام
Funding allocated in the Government's budget for the lead agency to conduct the functions</t>
  </si>
  <si>
    <t>ان الاستثمار المستدام الطويل الأجل مطلوب لتطوير البنية الأساسية الآمنة للطرق وكذلك للتدخلات التي يمكن أن تعمل على تحسين السلامة على الطرق. وهناك فرص كبيرة للاستفادة من الاستثمارات القائمة في مجالات أوسع من النقل، وخاصة تخطيط النقل والشبكات، والنقل العام، وبناء الطرق، وتشغيل وصيانة حركة المرور. وبدلاً من العمل كـ "إضافة" إلى أنشطة النقل الأوسع نطاقًا هذه، يجب أن تكون السلامة على الطرق جزءًا لا يتجزأ من عملية صنع القرار في مجال النقل
 Long_x0002_term, sustainable investment is required for the development of safe road infrastructure as well as for interventions that can improve road safety. There are significant opportunities to leverage existing investments in broader areas of transport, particularly 
transport and network planning, public transport, road construction, traffic operation and maintenance. Rather than serving as an “add-on” to these broader transport activities, road safety must be embedded in, and integral to, transport decision-making
Global plan for decade of action for road safety, 2021-2030, available at: https://www.who.int/teams/social-determinants-of-health/safety-and-mobility/decade-of-action-for-road-safety-2021-2030</t>
  </si>
  <si>
    <t>التمويل Financing</t>
  </si>
  <si>
    <t xml:space="preserve"> التصادمات السائقين التي تحدث أثناء السفر من وإلى العمل
Crashes of drivers that occur while traveling to/from work </t>
  </si>
  <si>
    <t xml:space="preserve">عدد تصادمات الطرق التي أدت الي اصابات
Number of road traffic crashes resulting in injured individuals </t>
  </si>
  <si>
    <t xml:space="preserve"> التصادمات أثناء الطقس الجاف / الصافي
Crashes during Dry / Clear weather</t>
  </si>
  <si>
    <t xml:space="preserve"> التصادمات أثناء الطقس الممطر
Crashes during Rain</t>
  </si>
  <si>
    <t xml:space="preserve"> التصادمات أثناء تساقط الثلوج
Crashes during Snow</t>
  </si>
  <si>
    <t xml:space="preserve"> التصادمات أثناء الضباب، الدخان
Crashes during Fog, Mist, Smoke</t>
  </si>
  <si>
    <t xml:space="preserve"> التصادمات أثناء الرياح الشديدة
Crashes during Severe winds</t>
  </si>
  <si>
    <t xml:space="preserve"> التصادمات أثناء النهار
Crashes during Daylight</t>
  </si>
  <si>
    <t xml:space="preserve"> التصادمات أثناء الشفق
Crashes during Twilight</t>
  </si>
  <si>
    <t xml:space="preserve"> التصادمات أثناء الظلام، أضواء الشوارع غير مضاءة
Crashes during Darkness street lights unlit</t>
  </si>
  <si>
    <t xml:space="preserve"> التصادمات أثناء الظلام، أضواء الشوارع مضاءه
Crashes during Darkness street lights lit</t>
  </si>
  <si>
    <t xml:space="preserve"> التصادمات أثناء الظلام الدامس، لا أضواء بالشوارع
Crashes during Darkness no street lights</t>
  </si>
  <si>
    <t xml:space="preserve">A pedestrian is any unintentionally injured person involved who was not at the time of the event riding in or on a motor vehicle, railway train, streetcar or bus or animal-drawn or other vehicle, or on a pedal cycle or animal.
Pedestrians include those changing a tire of vehicle, making an adjustment to the motor of a vehicle, 
المشاة هم أي شخص أصيب بشكل غير مقصود ولم يكن في وقت وقوع الحادث يركب في مركبة آلية أو قطار أو ترام أو حافلة أو مركبة تجرها الحيوانات أو أي مركبة أخرى، أو على دراجة هوائية أو حيوان
يشمل المشاة أولئك الذين يقومون بتغيير إطار مركبة، أو إجراء تعديل على محرك مركبة،  .
https://icd.who.int/browse/2025-01/mms/en </t>
  </si>
  <si>
    <t>items which assist with pedestrian conveyance, including:baby carriage
ice-skates, perambulator, push-chair, roller-skates, scooter, skateboard, skis, sled, wheelchair (powered)
الأدوات التي تساعد على نقل المشاة، بما في ذلك: عربة الأطفال
زلاجات الجليد، عربة الأطفال، كرسي الدفع، زلاجات العجلات، السكوتر، لوح التزلج، الزلاجات، الزلاجة، الكرسي المتحرك (الكهربائي)
https://icd.who.int/browse/2025-01/mms/en</t>
  </si>
  <si>
    <t>A pedal cycle is any land transport vehicle operated solely by pedals.Includes: bicycle tricycle Excludes: motorised bicycle - A pedal cyclist is any person riding on a pedal cycle or in a sidecar or trailer attached to such a vehicle.
الدراجة الهوائية هي أي مركبة نقل برية تعمل بالدواسات فقط. تشمل: الدراجة الهوائية والدراجة ثلاثية العجلات. لا تشمل: الدراجة الهوائية المزودة بمحرك. راكب الدراجة الهوائية هو أي شخص يركب دراجة هوائية أو في عربة جانبية أو مقطورة متصلة بهذه المركبة.
https://icd.who.int/browse/2025-01/mms/en</t>
  </si>
  <si>
    <t>A motorcycle is a two-wheeled motor vehicle with one or two riding saddles and sometimes with a third wheel for the support of a sidecar. The sidecar is considered part of the motorcycle. Includes:moped motor scooter motorcycle:
combination with sidecar motorised bicycle, speed-limited motor-driven cycle. Excludes: motor-driven tricycle -
A motorcycle rider is any person riding on a motorcycle or in a sidecar or trailer attached to such a vehicle.A three-wheeled motor vehicle is a motorised tricycle designed primarily for on-road use.Includes:motor-driven tricycle
motorised rickshaw, three-wheeled motor car. Excludes:motorcycle with sidecar , special all-terrain vehicle 
الدراجة النارية هي مركبة آلية ذات عجلتين، مزودة بمقعد واحد أو اثنين للركوب، وأحيانًا بعجلة ثالثة لدعم العربة الجانبية. تُعتبر العربة الجانبية جزءًا من الدراجة النارية. تشمل: الدراجة البخارية الصغيرة (الموبيد)، والدراجة النارية (السكوتر)، والدراجة الهوائية المزودة بعربة جانبية، والدراجة الهوائية الآلية ذات السرعة المحددة. لا تشمل: الدراجة ثلاثية العجلات الآلي.راكب الدراجة النارية هو أي شخص يركب دراجة نارية أو عربة جانبية أو مقطورة ملحقة بها. المركبة الآلية ثلاثية العجلات هي دراجة ثلاثية العجلات آلية مصممة أساسًا للاستخدام على الطرق المعبدة. تشمل: الدراجة ثلاثية العجلات الآلية، والعربة اليدوية الآلية، والسيارة الآلية ثلاثية العجلات. لا تشمل: الدراجة النارية المزودة بعربة جانبية، والمركبات الرباعية الدفع
https://icd.who.int/browse/2025-01/mms/en.</t>
  </si>
  <si>
    <t>A motor vehicle or vehicle may refer to various transport vehicles. The local usage of the terms should be established to determine the appropriate code. If the terms are used ambiguously, use the code for ‘unspecified’. A trailer or caravan being towed by a vehicle is considered a part of the vehicle.
قد تشير كلمة "مركبة" أو "سيارة" إلى أنواع مختلفة من وسائل النقل. يجب تحديد الاستخدام المحلي لهذه المصطلحات لتحديد الرمز المناسب. في حال استخدام المصطلحات بشكل غامض، يُستخدم رمز "غير محدد". تُعتبر المقطورة أو الكرفان الذي تجره مركبة جزءًا من تلك المركبة.
https://icd.who.int/browse/2025-01/mms/en</t>
  </si>
  <si>
    <t>A bus is a motor vehicle designed or adapted primarily for carrying more than 10 persons and requiring a special driver’s licence to operate
الحافلة هي مركبة آلية مصممة أو معدلة أساسًا لنقل أكثر من 10 أشخاص، وتتطلب رخصة قيادة خاصة لتشغيلها.
https://icd.who.int/browse/2025-01/mms/en</t>
  </si>
  <si>
    <t>A light goods vehicle (pick-up truck or van) is a motor vehicle with four or more wheels designed primarily for carrying property on roads, weighing less than the local limit for classification as a heavy goods vehicle (usually less than 3500 kg), and not requiring a special driver’s licence. A trailer or caravan being towed by a light goods vehicle is considered a part of the vehicle.
مركبة نقل البضائع الخفيفة (شاحنة صغيرة أو فان) هي مركبة آلية ذات أربع عجلات أو أكثر، مصممة أساسًا لنقل البضائع على الطرق، ويقل وزنها عن الحد المسموح به محليًا لتصنيفها كمركبة نقل بضائع ثقيلة (عادةً أقل من 3500 كجم)، ولا تتطلب رخصة قيادة خاصة. وتُعتبر المقطورة أو الكرفان الذي تجره مركبة نقل البضائع الخفيفة جزءًا منها.
https://icd.who.int/browse/2025-01/mms/en</t>
  </si>
  <si>
    <t>A heavy goods vehicle is a motor vehicle designed primarily for carrying property on roads, meeting local criteria for classification as a heavy goods vehicle in terms of curbside weight (usually above 3500 kg), and requiring a special driver’s licence.المركبة الثقيلة هي مركبة آلية مصممة في المقام الأول لنقل البضائع على الطرق، وتستوفي المعايير المحلية للتصنيف كمركبة ثقيلة من حيث وزنها على جانب الطريق (عادة ما يزيد عن 3500 كجم)، وتتطلب رخصة قيادة خاصة.
https://icd.who.int/browse/2025-01/mms/en</t>
  </si>
  <si>
    <t>A streetcar is a vehicle designed and used primarily for transporting persons within a municipality, running on rails, usually subject to normal traffic control signals, and operated principally on a right-of-way that forms part of the roadway. A trailer being towed by a streetcar is considered a part of the streetcar. Includes:interurban electric car or streetcar, when specified to be operating on a street or public highway, tram (car) and trolley (car)
الترام هو مركبة مصممة ومستخدمة أساسًا لنقل الأشخاص داخل البلدية، تسير على قضبان، وتخضع عادةً لإشارات المرور العادية، وتُشغَّل بشكل رئيسي على مسار مُخصَّص يُشكِّل جزءًا من الطريق. تُعتبر المقطورة التي يجرها الترام جزءًا منه. يشمل ذلك: الترام الكهربائي بين المدن، عند تحديد تشغيله على شارع أو طريق عام، والترام (عربة)، والترولي (عربة).
https://icd.who.int/browse/2025-01/mms/en</t>
  </si>
  <si>
    <t>The occupant of a low-powered passenger vehicle is typically detected using advanced technologies such as mm-wave FMCW radar. These radars are known for their low cost and power consumption
ركاب المركبات منخفضة الطاقة باستخدام تقنيات متقدمة مثل رادار الموجات المليمترية FMCW. وتُعرف هذه الرادارات بتكلفتها المنخفضة واستهلاكها المنخفض للطاقة.
https://icd.who.int/browse/2025-01/mms/en</t>
  </si>
  <si>
    <t>A special vehicle mainly used in agriculture is a motor vehicle designed specifically for use in farming and agriculture (horticulture), for example to work the land, tend and harvest crops and transport materials on the farm.
Includes: combine harvester, self-propelled farm machinery, tractor (and trailer)
المركبة الخاصة المستخدمة بشكل رئيسي في الزراعة هي مركبة آلية مصممة خصيصًا للاستخدام في الزراعة والبستنة، على سبيل المثال لحراثة الأرض، ورعاية المحاصيل وحصادها، ونقل المواد في المزرعة تشمل: الحصادة، والآلات الزراعية ذاتية الدفع، والجرار (مع المقطورة).
https://icd.who.int/browse/2025-01/mms/en</t>
  </si>
  <si>
    <t>A special vehicle mainly used on industrial premises is a motor vehicle designed primarily for use within the buildings and premises of industrial or commercial establishments.Includes:battery-powered:airport passenger vehicle
truck (baggage)(mail), coal-car in mine, forklift (truck), logging car, self-propelled truck, industrial, station baggage truck (powered),tram, truck or tub (powered) in mine or quarry
المركبة الخاصة المستخدمة بشكل رئيسي في المنشآت الصناعية هي مركبة آلية مصممة أساسًا للاستخدام داخل مباني ومنشآت المؤسسات الصناعية أو التجارية. تشمل: المركبات التي تعمل بالبطارية، ومركبات نقل الركاب في المطارات، وشاحنات نقل الأمتعة والبريد، وعربات نقل الفحم في المناجم، والرافعات الشوكية، وعربات نقل الأخشاب، والشاحنات ذاتية الدفع، والشاحنات الصناعية، وشاحنات نقل الأمتعة في المحطات (التي تعمل بالطاقة)، ​​والترام، والشاحنات أو الحاويات (التي تعمل بالطاقة) في المناجم أو المحاجر.
https://icd.who.int/browse/2025-01/mms/en</t>
  </si>
  <si>
    <t>A special all-terrain vehicle is a motor vehicle of special design to enable it to negotiate rough or soft terrain or snow. Examples of special design are high construction, special wheels and tyres, tracks, and support on a cushion of air.
Includes: - hovercraft on land or swamp - snowmobile Excludes: hovercraft on open water 
 مركبة آلية مصممة خصيصًا لتمكينها من اجتياز التضاريس الوعرة أو الرخوة أو الثلج. ومن أمثلة التصميم الخاص: البنية العالية، والعجلات والإطارات الخاصة، والجنزير، والارتكاز على وسادة هوائية.
يشمل: - المركبة الهوائية على اليابسة أو المستنقعات - الزلاجة الثلجية. لا يشمل: المركبة الهوائية في المياه المفتوحة.
https://icd.who.int/browse/2025-01/mms/en</t>
  </si>
  <si>
    <t>https://icd.who.int/browse/2025-01/mms/en</t>
  </si>
  <si>
    <t xml:space="preserve">This variable is applicable in crashes where one moving vehicle collides with a parked vehicle (including trailers). 
ينطبق هذا المتغير في حوادث التصادم التي تصطدم فيها مركبة متحركة بمركبة متوقفة (بما في ذلك المقطورات).
Mobility and Transport Department, European Commission. 2023. CARE Database. Common Accident Data Set,
version 3.8.1 https://road-safety.transport.ec.europa.eu/document/download/7f8e38c2-87cf-4426-afc4-
277ae4c24591_en?filename=CADaS%20Glossary_v%203_8_1.pdf 
</t>
  </si>
  <si>
    <t>تصادمات المركبات الفردية
Single vehicle crashes</t>
  </si>
  <si>
    <t xml:space="preserve">This variable is applicable in accidents including only one moving vehicle. Includes accidents with fixed, non-fixed obstacles and animals (pedestrians and parked vehicles are not included), accidents without obstacles (rollover, leaving the carriageway etc.). 
ينطبق هذا المتغير على الحوادث التي تشمل مركبة متحركة واحدة فقط. ويشمل الحوادث التي تتضمن عوائق ثابتة وغير ثابتة وحيوانات (لا يشمل ذلك المشاة والمركبات المتوقفة)، والحوادث التي لا تتضمن عوائق (مثل الانقلاب، والخروج عن الطريق، وما إلى ذلك).
Mobility and Transport Department, European Commission. 2023. CARE Database. Common Accident Data Set,
version 3.8.1 https://road-safety.transport.ec.europa.eu/document/download/7f8e38c2-87cf-4426-afc4-
277ae4c24591_en?filename=CADaS%20Glossary_v%203_8_1.pdf 
</t>
  </si>
  <si>
    <t>تصادمات مركبتان على الأقل - بدون انعطاف
 At least two vehicles - no turning crashes</t>
  </si>
  <si>
    <t xml:space="preserve">This variable is applicable in accidents involving at least two vehicles and no turning manoeuvres just before the accident
ينطبق هذا المتغير في الحوادث التي تشمل مركبتين على الأقل، وبدون مناورات انعطاف قبل وقوع الحادث مباشرة..
Mobility and Transport Department, European Commission. 2023. CARE Database. Common Accident Data Set,
version 3.8.1 https://road-safety.transport.ec.europa.eu/document/download/7f8e38c2-87cf-4426-afc4-
277ae4c24591_en?filename=CADaS%20Glossary_v%203_8_1.pdf 
</t>
  </si>
  <si>
    <t>تصادمات مركبتان على الأقل - مع انعطاف
 At least two vehicles - turning crashes</t>
  </si>
  <si>
    <t xml:space="preserve">This variable is applicable for accidents involving at least two vehicles at least one of which performed a turning or crossing manoeuvre just before the accident
ينطبق هذا المتغير على الحوادث التي تشمل مركبتين على الأقل، على أن تكون إحداهما على الأقل قد قامت بمناورة انعطاف أو عبور قبل وقوع الحادث مباشرة.
Mobility and Transport Department, European Commission. 2023. CARE Database. Common Accident Data Set,
version 3.8.1 https://road-safety.transport.ec.europa.eu/document/download/7f8e38c2-87cf-4426-afc4-
277ae4c24591_en?filename=CADaS%20Glossary_v%203_8_1.pdf 
</t>
  </si>
  <si>
    <t>تصادمات دهس وفرار
 Hit and run crashes</t>
  </si>
  <si>
    <t xml:space="preserve">Indicates whether at least one vehicle left the accident scene right after the accident without being recorded or if all vehicles were recorded by the police at the accident location. The variable is not applying to pedestrians leaving the accident scene.
يشير هذا المتغير إلى ما إذا كانت مركبة واحدة على الأقل قد غادرت موقع الحادث مباشرة بعد وقوعه دون تسجيلها، أو ما إذا كانت الشرطة قد سجلت جميع المركبات في موقع الحادث. ولا ينطبق هذا المتغير على المشاة الذين يغادرون موقع الحادث..
Mobility and Transport Department, European Commission. 2023. CARE Database. Common Accident Data Set,
version 3.8.1 https://road-safety.transport.ec.europa.eu/document/download/7f8e38c2-87cf-4426-afc4-
277ae4c24591_en?filename=CADaS%20Glossary_v%203_8_1.pdf 
</t>
  </si>
  <si>
    <t xml:space="preserve"> التصادمات في الطريق الشرياني الرئيسي
Crashes in Principal arterial road</t>
  </si>
  <si>
    <t xml:space="preserve">Principal arterial : Roads serving long distance and mainly interurban movements. Includes motorways (urban or rural) and expressways (road which does not serve properties bordering on it and which is provided with separate carriageways for the two directions of traffic). Principal arterials may cross through urban areas, serving suburban movements. The traffic is characterized by high speeds and full or partial access control (interchanges or junctions controlled by traffic lights). Other roads leading to a principal arterial are connected to it through side collector roads.
الطريق الشرياني الرئيسي: هو الطريق الذي يخدم المسافات الطويلة، وخاصةً حركة المرور بين المدن. ويشمل الطرق السريعة (الحضرية أو الريفية) والطرق السريعة الرئيسية (وهي طرق لا تخدم العقارات المجاورة لها، ومزودة بمسارين منفصلين لحركة المرور في كلا الاتجاهين). قد تتقاطع الطرق الشريانية الرئيسية مع المناطق الحضرية، لتخدم حركة المرور في الضواحي. وتتميز حركة المرور فيها بالسرعات العالية، مع وجود نظام تحكم كامل أو جزئي في الوصول (تقاطعات أو مفترقات مرورية). وترتبط الطرق الأخرى المؤدية إلى الطريق الشرياني الرئيسي به عبر طرق فرعية...
Mobility and Transport Department, European Commission. 2023. CARE Database. Common Accident Data Set,
version 3.8.1 https://road-safety.transport.ec.europa.eu/document/download/7f8e38c2-87cf-4426-afc4-
277ae4c24591_en?filename=CADaS%20Glossary_v%203_8_1.pdf 
</t>
  </si>
  <si>
    <t xml:space="preserve"> التصادمات في الطريق الشرياني الثانوي
Crashes in Secondary arterial road</t>
  </si>
  <si>
    <t xml:space="preserve">Secondary arterial Arterial roads connected to principal arterials through interchanges or traffic light controlled junctions supporting and completing the urban arterial network. Serving middle distance movements but not crossing through neighborhoods. Full or partial access control is not mandatory
الطرق الشريانية الثانوية: هي طرق متصلة بالطرق الشريانية الرئيسية عبر تقاطعات أو مفترقات مرورية، تدعم وتُكمل شبكة الطرق الشريانية الحضرية. تخدم هذه الطرق حركة المرور لمسافات متوسطة، ولكنها لا تعبر الأحياء السكنية. لا يُشترط التحكم الكامل أو الجزئي في الوصول إليها....
Mobility and Transport Department, European Commission. 2023. CARE Database. Common Accident Data Set,
version 3.8.1 https://road-safety.transport.ec.europa.eu/document/download/7f8e38c2-87cf-4426-afc4-
277ae4c24591_en?filename=CADaS%20Glossary_v%203_8_1.pdf 
</t>
  </si>
  <si>
    <t xml:space="preserve"> التصادمات في طريق التجميع
Crashes in Collector road</t>
  </si>
  <si>
    <t xml:space="preserve">Collector Unlike arterials, collectors cross urban areas (neighborhoods) and collect or distribute the traffic from/to local roads. Collectors also distribute traffic leading to secondary or principal arterials.
على عكس الطرق الرئيسية، تعبر الطرق المجمعة المناطق الحضرية (الأحياء) وتجمع أو توزع حركة المرور من وإلى الطرق المحلية. كما توزع الطرق المجمعة حركة المرور المؤدية إلى الطرق الرئيسية أو الثانوية.
Mobility and Transport Department, European Commission. 2023. CARE Database. Common Accident Data Set,
version 3.8.1 https://road-safety.transport.ec.europa.eu/document/download/7f8e38c2-87cf-4426-afc4-
277ae4c24591_en?filename=CADaS%20Glossary_v%203_8_1.pdf 
</t>
  </si>
  <si>
    <t xml:space="preserve">Local roads: Roads used for direct access to the various land uses (private property, commercial areas etc.). Low service speeds not designed to serve interstate or suburban movements.
الطرق المحلية: هي الطرق المستخدمة للوصول المباشر إلى مختلف استخدامات الأراضي (الممتلكات الخاصة، والمناطق التجارية، إلخ). تتميز بسرعات خدمة منخفضة، وهي غير مصممة لخدمة حركة المرور بين الولايات أو الضواحي.
Mobility and Transport Department, European Commission. 2023. CARE Database. Common Accident Data Set,
version 3.8.1 https://road-safety.transport.ec.europa.eu/document/download/7f8e38c2-87cf-4426-afc4-
277ae4c24591_en?filename=CADaS%20Glossary_v%203_8_1.pdf 
</t>
  </si>
  <si>
    <t xml:space="preserve"> التصادمات في الطرق المحلية
Crashes in local road</t>
  </si>
  <si>
    <t xml:space="preserve">No hindrance from weather. Includes clear and cloudy sky
لا توجد عوائق بسبب الأحوال الجوية. يشمل ذلك السماء الصافية والغيوم
Mobility and Transport Department, European Commission. 2023. CARE Database. Common Accident Data Set,
version 3.8.1 https://road-safety.transport.ec.europa.eu/document/download/7f8e38c2-87cf-4426-afc4-
277ae4c24591_en?filename=CADaS%20Glossary_v%203_8_1.pdf 
</t>
  </si>
  <si>
    <t xml:space="preserve">Heavy or light rain at the time of the accident
هطول أمطار غزيرة أو خفيفة وقت وقوع الحادث
Mobility and Transport Department, European Commission. 2023. CARE Database. Common Accident Data Set,
version 3.8.1 https://road-safety.transport.ec.europa.eu/document/download/7f8e38c2-87cf-4426-afc4-
277ae4c24591_en?filename=CADaS%20Glossary_v%203_8_1.pdf 
</t>
  </si>
  <si>
    <t xml:space="preserve"> التصادمات في مفترق الطرق
Crashes in Crossroad</t>
  </si>
  <si>
    <t xml:space="preserve">Road intersection with four arms. Includes arm sections within 20m distance.
تقاطع طرق بأربعة أذرع. يشمل أجزاء الأذرع ضمن مسافة 20 مترًا..
Mobility and Transport Department, European Commission. 2023. CARE Database. Common Accident Data Set,
version 3.8.1 https://road-safety.transport.ec.europa.eu/document/download/7f8e38c2-87cf-4426-afc4-
277ae4c24591_en?filename=CADaS%20Glossary_v%203_8_1.pdf 
</t>
  </si>
  <si>
    <t xml:space="preserve"> التصادمات في دوار
Crashes in Roundabout</t>
  </si>
  <si>
    <t xml:space="preserve">Circular road. Includes sections leading to it, within 20m distance.
طريق دائري. يشمل أجزاءً تؤدي إليه، ضمن مسافة ٢٠ متراً..
Mobility and Transport Department, European Commission. 2023. CARE Database. Common Accident Data Set,
version 3.8.1 https://road-safety.transport.ec.europa.eu/document/download/7f8e38c2-87cf-4426-afc4-
277ae4c24591_en?filename=CADaS%20Glossary_v%203_8_1.pdf 
</t>
  </si>
  <si>
    <t xml:space="preserve"> التصادمات في تقاطعات متعددة
Crashes in Multiple Junction</t>
  </si>
  <si>
    <t xml:space="preserve">A junction with more than four arms (except roundabouts). Includes arm sections within 20m distance.
تقاطع ذو أكثر من أربعة أذرع (باستثناء الدوارات). يشمل أجزاء الأذرع التي تقع ضمن مسافة ٢٠ متراً.
Mobility and Transport Department, European Commission. 2023. CARE Database. Common Accident Data Set,
version 3.8.1 https://road-safety.transport.ec.europa.eu/document/download/7f8e38c2-87cf-4426-afc4-
277ae4c24591_en?filename=CADaS%20Glossary_v%203_8_1.pdf 
</t>
  </si>
  <si>
    <t xml:space="preserve"> التصادمات في طرق غير متقابلة
Crashes in Interchange</t>
  </si>
  <si>
    <t xml:space="preserve">Not all roads intersect at the same level.
لا تتقاطع جميع الطرق على نفس المستوى.
Mobility and Transport Department, European Commission. 2023. CARE Database. Common Accident Data Set,
version 3.8.1 https://road-safety.transport.ec.europa.eu/document/download/7f8e38c2-87cf-4426-afc4-
277ae4c24591_en?filename=CADaS%20Glossary_v%203_8_1.pdf 
</t>
  </si>
  <si>
    <t xml:space="preserve"> التصادمات عند المعبر
Crashes At level crossing</t>
  </si>
  <si>
    <t xml:space="preserve">The accident occurred at level crossing(railway crossing)
وقع الحادث عند معبر ..
Mobility and Transport Department, European Commission. 2023. CARE Database. Common Accident Data Set,
version 3.8.1 https://road-safety.transport.ec.europa.eu/document/download/7f8e38c2-87cf-4426-afc4-
277ae4c24591_en?filename=CADaS%20Glossary_v%203_8_1.pdf 
</t>
  </si>
  <si>
    <t xml:space="preserve"> التصادمات   مرتبطة بالتقاطع - الاقتراب (20 مترًا)
Crashes relation to junction- Approaching (20m)</t>
  </si>
  <si>
    <t xml:space="preserve">The approaching area of the junction within 20 meters
لمنطقة القريبة من التقاطع ضمن مسافة 20 متراً
Mobility and Transport Department, European Commission. 2023. CARE Database. Common Accident Data Set,
version 3.8.1 https://road-safety.transport.ec.europa.eu/document/download/7f8e38c2-87cf-4426-afc4-
277ae4c24591_en?filename=CADaS%20Glossary_v%203_8_1.pdf 
</t>
  </si>
  <si>
    <t xml:space="preserve"> التصادمات   مرتبطة بالتقاطع - ممرات التسارع/التباطؤ
Crashes relation to junction- Acceleration / deceleration lanes</t>
  </si>
  <si>
    <t xml:space="preserve">The accident occurred on acceleration or deceleration lane
وقع الحادث في مسار التسارع أو التباطؤ
Mobility and Transport Department, European Commission. 2023. CARE Database. Common Accident Data Set,
version 3.8.1 https://road-safety.transport.ec.europa.eu/document/download/7f8e38c2-87cf-4426-afc4-
277ae4c24591_en?filename=CADaS%20Glossary_v%203_8_1.pdf 
</t>
  </si>
  <si>
    <t xml:space="preserve"> التصادمات   مرتبطة بالتقاطع - الطريق السريع
Crashes relation to junction- Through roadway</t>
  </si>
  <si>
    <t xml:space="preserve">Road segments between intersection areas when the distance separating these areas is more than 10 meters
أجزاء الطريق بين مناطق التقاطع عندما تكون المسافة التي تفصل بين هذه المناطق أكثر من 10 أمتار
Mobility and Transport Department, European Commission. 2023. CARE Database. Common Accident Data Set,
version 3.8.1 https://road-safety.transport.ec.europa.eu/document/download/7f8e38c2-87cf-4426-afc4-
277ae4c24591_en?filename=CADaS%20Glossary_v%203_8_1.pdf 
</t>
  </si>
  <si>
    <t xml:space="preserve"> التصادمات   مرتبطة بالتقاطع - منحدرات الدخول / الخروج
Crashes relation to junction- Entrance / exit ramps</t>
  </si>
  <si>
    <t xml:space="preserve">The accident occurred on an entrance or exit ramp of the interchange. This value is not applicable for junctions at grade.
أوقع الحادث على منحدر دخول أو خروج التقاطع. لا تنطبق هذه القيمة على التقاطعات على مستوى الأرض.
Mobility and Transport Department, European Commission. 2023. CARE Database. Common Accident Data Set,
version 3.8.1 https://road-safety.transport.ec.europa.eu/document/download/7f8e38c2-87cf-4426-afc4-
277ae4c24591_en?filename=CADaS%20Glossary_v%203_8_1.pdf 
</t>
  </si>
  <si>
    <t xml:space="preserve">The area in the median of a divided roadway where vehicles are permitted to cross the opposing lanes or perform a u-turn.
المنطقة الواقعة في منتصف الطريق المقسم حيث يُسمح للمركبات بعبور المسارات المقابلة أو القيام بدوران كامل.
Mobility and Transport Department, European Commission. 2023. CARE Database. Common Accident Data Set,
version 3.8.1 https://road-safety.transport.ec.europa.eu/document/download/7f8e38c2-87cf-4426-afc4-
277ae4c24591_en?filename=CADaS%20Glossary_v%203_8_1.pdf 
</t>
  </si>
  <si>
    <t xml:space="preserve"> التصادمات   مرتبطة بالتقاطع - التقاطع
Crashes relation to junction- Intersection</t>
  </si>
  <si>
    <t xml:space="preserve"> التصادمات   مرتبطة بالتقاطع - منتصف الطريق المقسم
Crashes relation to junction- Crossover related</t>
  </si>
  <si>
    <t xml:space="preserve">The common area of connection of two or more carriageways. When the distance between two intersection areas is less than 10 meters, it is also considered as an intersection area
المنطقة المشتركة التي تربط مسارين أو أكثر عندما تكون المسافة بين منطقتي تقاطع أقل من ١٠ أمتار، تُعتبر المنطقة أيضًا منطقة تقاطع.
Mobility and Transport Department, European Commission. 2023. CARE Database. Common Accident Data Set,
version 3.8.1 https://road-safety.transport.ec.europa.eu/document/download/7f8e38c2-87cf-4426-afc4-
277ae4c24591_en?filename=CADaS%20Glossary_v%203_8_1.pdf 
</t>
  </si>
  <si>
    <t xml:space="preserve"> التصادمات في الطرق التي بها عوائق
Crashes in roads with obstacles</t>
  </si>
  <si>
    <t xml:space="preserve">The presence of obstacles on the carriageway is indicated. Includes any animal standing or moving (either hit or not) within the carriageway. Also includes any object not supposed to be on the road, which obstructed the movement of the traffic unit(s) involved (or traffic units that contributed) in the accident. Does not include pedestrians. Does not include obstacles on the side of the carriageway such as poles, trees etc.
وجود عوائق على الطريق. يشمل ذلك أي حيوان واقف أو متحرك (سواء صُدم أم لا) داخل الطريق. كما يشمل أي جسم غير مسموح بوجوده على الطريق، والذي أعاق حركة وحدة (وحدات) المرور المتورطة في الحادث (أو الوحدات التي ساهمت فيه). لا يشمل ذلك المشاة. ولا يشمل العوائق الموجودة على جانبي الطريق مثل الأعمدة والأشجار وما شابه.
Mobility and Transport Department, European Commission. 2023. CARE Database. Common Accident Data Set,
version 3.8.1 https://road-safety.transport.ec.europa.eu/document/download/7f8e38c2-87cf-4426-afc4-
277ae4c24591_en?filename=CADaS%20Glossary_v%203_8_1.pdf </t>
  </si>
  <si>
    <t>تصادمات الطرق ذات المسار الواحد -  ذات الاتجاه الواحد
 Single carriageway - one way street crashes</t>
  </si>
  <si>
    <t xml:space="preserve">The road traffic is carried out in one direction only, on a single, undivided carriageway.
الطريق في اتجاه واحد فقط، على طريق واحد غير مقسم.
Mobility and Transport Department, European Commission. 2023. CARE Database. Common Accident Data Set,
version 3.8.1 https://road-safety.transport.ec.europa.eu/document/download/7f8e38c2-87cf-4426-afc4-
277ae4c24591_en?filename=CADaS%20Glossary_v%203_8_1.pdf 
</t>
  </si>
  <si>
    <t>تصادمات طريق ذو مسار واحد - شارع ذو اتجاهين
 Single carriageway - two way street crashes</t>
  </si>
  <si>
    <t xml:space="preserve">The road traffic is carried out in two directions, on a single, undivided carriageway.
الطريق في اتجاهين، على طريق واحد غير مقسم.
Mobility and Transport Department, European Commission. 2023. CARE Database. Common Accident Data Set,
version 3.8.1 https://road-safety.transport.ec.europa.eu/document/download/7f8e38c2-87cf-4426-afc4-
277ae4c24591_en?filename=CADaS%20Glossary_v%203_8_1.pdf </t>
  </si>
  <si>
    <t>تصادمات طريق ذو مسار ين
 Dual carriageway crashes</t>
  </si>
  <si>
    <t>تصادمات طريق طواريء
 Emergency lane crashes</t>
  </si>
  <si>
    <t xml:space="preserve">تصادم على طرق لا تفصل فيها العلامات إلا اتجاهات السير
 Crashes on roads with markings only separating travel directions </t>
  </si>
  <si>
    <t xml:space="preserve">تصادم على طرق تفصل فيها العلامات اتجاهات السير و المسارات
 Crashes on roads with markings separating travel directions and lanes </t>
  </si>
  <si>
    <t xml:space="preserve">تصادم على طرق لا تفصل فيها العلامات إلا المسارات
 Crashes on roads with markings only separating lanes </t>
  </si>
  <si>
    <t xml:space="preserve">تصادم داخل الأنفاق
 Crashes inside tunnels </t>
  </si>
  <si>
    <t xml:space="preserve">تصادم علي الجسور
 Crashes on bridges </t>
  </si>
  <si>
    <t xml:space="preserve">Indication whether the accident occurred inside a curve. Curve data is used in searching for and diagnosing dangerous locations. Important for determining relationship between horizontal alignment related crashes to
guide future highway design, speed limits, and driver skill training (motorcycle curve entering speed, etc.). 
وقع داخل منعطف. تُستخدم بيانات المنعطفات في البحث عن المواقع الخطرة وتشخيصها. وهي مهمة لتحديد العلاقة بين الحوادث المرتبطة بالمحاذاة الأفقية لتوجيه تصميم الطرق السريعة في المستقبل، وحدود السرعة، وتدريب السائقين على المهارات (سرعة دخول المنعطفات بالدراجات النارية، إلخ).
Mobility and Transport Department, European Commission. 2023. CARE Database. Common Accident Data Set,
version 3.8.1 https://road-safety.transport.ec.europa.eu/document/download/7f8e38c2-87cf-4426-afc4-
277ae4c24591_en?filename=CADaS%20Glossary_v%203_8_1.pdf 
</t>
  </si>
  <si>
    <t xml:space="preserve"> التصادمات   داخل منعطفات
Crashes in a curve </t>
  </si>
  <si>
    <t xml:space="preserve"> التصادمات   داخل انحدار مقطع الطريق
Crashes in a road segment grade </t>
  </si>
  <si>
    <t xml:space="preserve"> تصادم السائقين كجزء من العمل
Crashes of drivers as part of the work </t>
  </si>
  <si>
    <t xml:space="preserve">The person was driving on a route for professional purposes.(e.g. goods vehicle drivers, delivery drivers etc)
الشخص يقود سيارته على طريق مخصص لأغراض مهنية. مثلاً: سائقو شاحنات نقل البضائع، سائقو التوصيل، إلخ.
Mobility and Transport Department, European Commission. 2023. CARE Database. Common Accident Data Set,
version 3.8.1 https://road-safety.transport.ec.europa.eu/document/download/7f8e38c2-87cf-4426-afc4-
277ae4c24591_en?filename=CADaS%20Glossary_v%203_8_1.pdf </t>
  </si>
  <si>
    <t xml:space="preserve">The person was on his/her way to working place. This trip purpose aims to record each persons every day-routine routes.
الشخص في طريقه إلى و مكان العمل. يهدف هذا التسجيل إلى توثيق مسارات كل شخص اليومية.
Mobility and Transport Department, European Commission. 2023. CARE Database. Common Accident Data Set,
version 3.8.1 https://road-safety.transport.ec.europa.eu/document/download/7f8e38c2-87cf-4426-afc4-
277ae4c24591_en?filename=CADaS%20Glossary_v%203_8_1.pdf </t>
  </si>
  <si>
    <t xml:space="preserve">The trip purpose was leisure or entertainment (free time activities - shopping, sports training etc).
الغرض من الرحلة هو الترفيه أو التسلية (أنشطة وقت الفراغ مثل التسوق والتدريب الرياضي وما إلى ذلك).
Mobility and Transport Department, European Commission. 2023. CARE Database. Common Accident Data Set,
version 3.8.1 https://road-safety.transport.ec.europa.eu/document/download/7f8e38c2-87cf-4426-afc4-
277ae4c24591_en?filename=CADaS%20Glossary_v%203_8_1.pdf </t>
  </si>
  <si>
    <t xml:space="preserve"> تصادمات السائقين التي تحدث أثناء الانشطة الترفيهية
Crashes of drivers that occur while Leisure/Entertainment</t>
  </si>
  <si>
    <t xml:space="preserve"> تصادمات السائقين التي تحدث أثناء درس تعليم علي السياقة
Crashes of drivers that occur in Driving lesson</t>
  </si>
  <si>
    <t xml:space="preserve">The person was in a vehicle while a driving lesson was taking place.
االشخص داخل مركبة أثناء تلقيه درسًا في القيادة
Mobility and Transport Department, European Commission. 2023. CARE Database. Common Accident Data Set,
version 3.8.1 https://road-safety.transport.ec.europa.eu/document/download/7f8e38c2-87cf-4426-afc4-
277ae4c24591_en?filename=CADaS%20Glossary_v%203_8_1.pdf </t>
  </si>
  <si>
    <t>النسبة المئوية المقدرة لوفيات حوادث الطرق المنسوبة إلى عدم الانتباه / شرود الذهن / القلق
Estimated percentage of road traffic deaths attributable to Inattention / absence of mind / worried</t>
  </si>
  <si>
    <t xml:space="preserve">Driver/rider was inattentive to driving due other thoughts
كان السائق/الراكب غير منتبه للقيادة بسبب انشغاله بأمور أخرى.
Mobility and Transport Department, European Commission. 2023. CARE Database. Common Accident Data Set,
version 3.8.1 https://road-safety.transport.ec.europa.eu/document/download/7f8e38c2-87cf-4426-afc4-
277ae4c24591_en?filename=CADaS%20Glossary_v%203_8_1.pdf </t>
  </si>
  <si>
    <t>النسبة المئوية المقدرة لوفيات حوادث الطرق المنسوبة إلى التعب او النوم
Estimated percentage of road traffic deaths attributable to Tired / fall asleep</t>
  </si>
  <si>
    <t xml:space="preserve">Driver who was tired or fell asleep
السائق الذي كان متعباً أو غلبه النعاس
Mobility and Transport Department, European Commission. 2023. CARE Database. Common Accident Data Set,
version 3.8.1 https://road-safety.transport.ec.europa.eu/document/download/7f8e38c2-87cf-4426-afc4-
277ae4c24591_en?filename=CADaS%20Glossary_v%203_8_1.pdf </t>
  </si>
  <si>
    <t>النسبة المئوية المقدرة لوفيات حوادث الطرق المنسوبة إلى مرض / مرض مفاجئ / فقدان الوعي
Estimated percentage of road traffic deaths attributable to Illness / Sudden illness / Lost consciousness</t>
  </si>
  <si>
    <t xml:space="preserve">Driver/rider with sudden illness (e.g. heart attack). Includes cases where the driver lost his consciousness or was ill when started driving.
السائق المصاب بمرض مفاجئ (مثل نوبة قلبية). يشمل ذلك الحالات التي فقد فيها السائق وعيه أو كان مريضًا عند بدء القيادة.
Mobility and Transport Department, European Commission. 2023. CARE Database. Common Accident Data Set,
version 3.8.1 https://road-safety.transport.ec.europa.eu/document/download/7f8e38c2-87cf-4426-afc4-
277ae4c24591_en?filename=CADaS%20Glossary_v%203_8_1.pdf </t>
  </si>
  <si>
    <t>النسبة المئوية المقدرة لوفيات حوادث الطرق المنسوبة إلى ضعف البصر / السمع
Estimated percentage of road traffic deaths attributable to Defective eyesight / hearing</t>
  </si>
  <si>
    <t xml:space="preserve">Driver/rider with defective eyesight and/or hearing.
السائق المصاب  يعاني من ضعف في البصر و/أو السمع..
Mobility and Transport Department, European Commission. 2023. CARE Database. Common Accident Data Set,
version 3.8.1 https://road-safety.transport.ec.europa.eu/document/download/7f8e38c2-87cf-4426-afc4-
277ae4c24591_en?filename=CADaS%20Glossary_v%203_8_1.pdf </t>
  </si>
  <si>
    <t>النسبة المئوية المقدرة لوفيات حوادث الطرق المنسوبة إلى التعرض لأشعة الشمس
Estimated percentage of road traffic deaths attributable to Dazzled by sunlight</t>
  </si>
  <si>
    <t xml:space="preserve">السائق/الراكب بأشعة الشمس الساطعة.
Driver/rider was dazzled by glaring sunlight.
Monlity and Transport Department, European Commission. 2023. CARE Database. Common Accident Data Set,
version 3.8.1 https://road-safety.transport.ec.europa.eu/document/download/7f8e38c2-87cf-4426-afc4-
277ae4c24591_en?filename=CADaS%20Glossary_v%203_8_1.pdf </t>
  </si>
  <si>
    <t>النسبة المئوية المقدرة لوفيات حوادث الطرق المنسوبة إلى تشتيت الانتباه بواسطة جهاز الاتصالات
Estimated percentage of road traffic deaths attributable to distraction by telecommunication device</t>
  </si>
  <si>
    <t xml:space="preserve">The driver/pedestrian was distracted by a telecommunication device (any device used as mobile phone, irrespectively of hands-free, Bluetooth or other use of such devices)
تشتت انتباه السائق/المشاة بسبب جهاز اتصالات (أي جهاز يُستخدم كهاتف محمول، بغض النظر عن
استخدامه بدون استخدام اليدين، أو تقنية البلوتوث، أو أي استخدام آخر لهذه الأجهزة).
Monlity and Transport Department, European Commission. 2023. CARE Database. Common Accident Data Set,
version 3.8.1 https://road-safety.transport.ec.europa.eu/document/download/7f8e38c2-87cf-4426-afc4-
277ae4c24591_en?filename=CADaS%20Glossary_v%203_8_1.pdf </t>
  </si>
  <si>
    <t>النسبة المئوية المقدرة لوفيات حوادث الطرق المنسوبة إلى تشتيت الانتباه بواسطة جهاز إلكتروني آخر
Estimated percentage of road traffic deaths attributable to distraction by Other electronic device</t>
  </si>
  <si>
    <t xml:space="preserve">The driver/pedestrian was distracted by any other electronic device except mobile phones or other telecommunication devices (includes navigators, televisions, electronic panel attached on the car).
كان السائق/المشاة مشتتاً بسبب أي جهاز إلكتروني آخر باستثناء الهواتف المحمولة أو أجهزة الاتصالات الأخرى بما في ذلك أجهزة الملاحة وأجهزة التلفزيون واللوحات الإلكترونية المثبتة على السيارة).
Monlity and Transport Department, European Commission. 2023. CARE Database. Common Accident Data Set,
version 3.8.1 https://road-safety.transport.ec.europa.eu/document/download/7f8e38c2-87cf-4426-afc4-
277ae4c24591_en?filename=CADaS%20Glossary_v%203_8_1.pdf </t>
  </si>
  <si>
    <t xml:space="preserve"> عدد الأناث المتورطات في تصادم
  Females involved in a crash</t>
  </si>
  <si>
    <t xml:space="preserve"> الاعمار المتورطين في حادث بين 0-4 اعوام
Ages  among 0-4 years involved in a crash</t>
  </si>
  <si>
    <t xml:space="preserve"> الاعمار المتورطين في تصادم بين 5-14 اعوام
  Ages among 5-14 years involved in a crash</t>
  </si>
  <si>
    <t xml:space="preserve">  الاعمار المتورطين في تصادم بين 15-17 اعوام
Ages among 15-17 years involved in a crash</t>
  </si>
  <si>
    <t xml:space="preserve">  الاعمار المتورطين في تصادم بين 18-29 اعوام
Ages among 18-29 years involved in a crash</t>
  </si>
  <si>
    <t xml:space="preserve">  الاعمار المتورطين في تصادم بين  30-44 اعوام
Ages among 30-44 years involved in a crash</t>
  </si>
  <si>
    <t xml:space="preserve">  الاعمار المتورطين في تصادم بين 45-59 اعوام
Ages among 45-59 years involved in a crash</t>
  </si>
  <si>
    <t xml:space="preserve">  الاعمار المتورطين في تصادم بين   60-69 اعوام
Ages among 60-69 years involved in a crash</t>
  </si>
  <si>
    <t xml:space="preserve">  الاعمار المتورطين في تصادم اكبر من 70 عام
Ages among 70+ years involved in a crash</t>
  </si>
  <si>
    <t xml:space="preserve"> عدد الذكور المتورطين في تصادم
  Males involved in a crash</t>
  </si>
  <si>
    <t xml:space="preserve">On the basis of identification documents/ personal ID number 
بناءً على وثائق الهوية/ رقم الهوية الشخصية 
Data systems: a road safety manual for decision-makers and practitioners; World Health Organization; https://www.who.int/publications/i/item/9789241598965 </t>
  </si>
  <si>
    <t xml:space="preserve">عدد تصادمات الطرق التي أدت الي اصابات خطيرة
Number of road traffic crashes resulting in serious injuries </t>
  </si>
  <si>
    <r>
      <rPr>
        <b/>
        <sz val="28"/>
        <color theme="1"/>
        <rFont val="Calibri"/>
        <family val="2"/>
        <scheme val="minor"/>
      </rPr>
      <t xml:space="preserve">
المرتسم الوطني (التصادمات)
National profile (Crashes)</t>
    </r>
    <r>
      <rPr>
        <sz val="28"/>
        <color theme="1"/>
        <rFont val="Calibri"/>
        <family val="2"/>
        <scheme val="minor"/>
      </rPr>
      <t xml:space="preserve">
</t>
    </r>
  </si>
  <si>
    <t xml:space="preserve">The road traffic is carried out on a carriageway divided by a central reservation, separating the two directions of travel
طريق مقسم بواسطة جزيرة وسطية، تفصل بين اتجاهي السير
Mobility and Transport Department, European Commission. 2023. CARE Database. Common Accident Data Set,
version 3.8.1 https://road-safety.transport.ec.europa.eu/document/download/7f8e38c2-87cf-4426-afc4-
277ae4c24591_en?filename=CADaS%20Glossary_v%203_8_1.pdf </t>
  </si>
  <si>
    <t xml:space="preserve">An extra lane available to the traffic for stopping in cases of emergency existed at the location of the accident.
مسار إضافي متاح لحركة المرور للتوقف في حالات الطوارئ في موقع الحادث.
Mobility and Transport Department, European Commission. 2023. CARE Database. Common Accident Data Set,
version 3.8.1 https://road-safety.transport.ec.europa.eu/document/download/7f8e38c2-87cf-4426-afc4-
277ae4c24591_en?filename=CADaS%20Glossary_v%203_8_1.pdf </t>
  </si>
  <si>
    <t xml:space="preserve">Lines separating the two directions of travel and the traffic lanes in the direction of travel
الخطوط الفاصلة بين اتجاهي السير وحركة المرور والمسارات في اتجاه السير
Mobility and Transport Department, European Commission. 2023. CARE Database. Common Accident Data Set,
version 3.8.1 https://road-safety.transport.ec.europa.eu/document/download/7f8e38c2-87cf-4426-afc4-
277ae4c24591_en?filename=CADaS%20Glossary_v%203_8_1.pdf </t>
  </si>
  <si>
    <t xml:space="preserve">Lines separating the two directions of travel
الخطوط التي تفصل مسارات المرور في اتجاه السير
Mobility and Transport Department, European Commission. 2023. CARE Database. Common Accident Data Set,
version 3.8.1 https://road-safety.transport.ec.europa.eu/document/download/7f8e38c2-87cf-4426-afc4-
277ae4c24591_en?filename=CADaS%20Glossary_v%203_8_1.pdf </t>
  </si>
  <si>
    <t xml:space="preserve">Lines separating the traffic lanes in the direction of travel
الخطوط التي تفصل بين اتجاهي السير
Mobility and Transport Department, European Commission. 2023. CARE Database. Common Accident Data Set,
version 3.8.1 https://road-safety.transport.ec.europa.eu/document/download/7f8e38c2-87cf-4426-afc4-
277ae4c24591_en?filename=CADaS%20Glossary_v%203_8_1.pdf </t>
  </si>
  <si>
    <t xml:space="preserve">The road accident occurred inside a tunnel. Accidents on the entrances or exits of tunnels are included.
داخل نفق. وتشمل الحوادث التي تقع عند مداخل أو مخارج الأنفاق.
Mobility and Transport Department, European Commission. 2023. CARE Database. Common Accident Data Set,
version 3.8.1 https://road-safety.transport.ec.europa.eu/document/download/7f8e38c2-87cf-4426-afc4-
277ae4c24591_en?filename=CADaS%20Glossary_v%203_8_1.pdf </t>
  </si>
  <si>
    <t xml:space="preserve">The road accident occurred on a bridge. Accidents on the entrances or exits of bridges are included
على جسر. الحوادث التي تقع عند مداخل أو مخارج الجسور مشمولة..
Mobility and Transport Department, European Commission. 2023. CARE Database. Common Accident Data Set,
version 3.8.1 https://road-safety.transport.ec.europa.eu/document/download/7f8e38c2-87cf-4426-afc4-
277ae4c24591_en?filename=CADaS%20Glossary_v%203_8_1.pdf </t>
  </si>
  <si>
    <t xml:space="preserve">The person involved has the nationality of the country where the accident takes place
الشخص المعني يحمل جنسية الدولة التي وقع فيها الحادث
Mobility and Transport Department, European Commission. 2023. CARE Database. Common Accident Data Set,
version 3.8.1 https://road-safety.transport.ec.europa.eu/document/download/7f8e38c2-87cf-4426-afc4-
277ae4c24591_en?filename=CADaS%20Glossary_v%203_8_1.pdf 
</t>
  </si>
  <si>
    <t xml:space="preserve">The person has an Eastern Mediterranean  country nationality, but not the nationality of the country where the accident takes place
يحمل الشخص جنسية دولة من دول اقليم شرق المتوسط، ولكنه لا يحمل جنسية الدولة التي وقع فيها الحادث.
Mobility and Transport Department, European Commission. 2023. CARE Database. Common Accident Data Set,
version 3.8.1 https://road-safety.transport.ec.europa.eu/document/download/7f8e38c2-87cf-4426-afc4-
277ae4c24591_en?filename=CADaS%20Glossary_v%203_8_1.pdf 
</t>
  </si>
  <si>
    <t xml:space="preserve">The person does not have an Eastern Mediterranean  country nationality and not the nationality of the country where the accident takes place
يحمل الشخص جنسية دولة خارج دول اقليم شرق المتوسط، ولا يحمل جنسية الدولة التي وقع فيها الحادث.
Mobility and Transport Department, European Commission. 2023. CARE Database. Common Accident Data Set,
version 3.8.1 https://road-safety.transport.ec.europa.eu/document/download/7f8e38c2-87cf-4426-afc4-
277ae4c24591_en?filename=CADaS%20Glossary_v%203_8_1.pdf 
</t>
  </si>
  <si>
    <t xml:space="preserve"> Taxi: Licensed passenger car for hire with driver, without predetermined routes 3  Vehicle used as bus: Passenger road motor vehicle used for the transport of people.
 Police / military: Motor vehicle used for police / military purposes.
Emergency vehicle: Motor vehicle used for emergency purposes (includes ambulances, fire service vehicles etc)
سيارة أجرة: سيارة ركاب مرخصة للإيجار مع سائق، بدون مسارات محددة مسبقًا. 3. مركبة تُستخدم كحافلة: مركبة آلية لنقل الركاب.
الشرطة/الجيش: مركبة آلية تُستخدم لأغراض الشرطة/الجيش.
مركبة طوارئ: مركبة آلية تُستخدم لأغراض الطوارئ (تشمل سيارات الإسعاف، ومركبات الإطفاء، إلخ)
Data systems: a road safety manual for decision-makers and practitioners; World Health Organization; https://www.who.int/publications/i/item/9789241598965 
</t>
  </si>
  <si>
    <t xml:space="preserve">  تصادم أثناء مناورة الرجوع للخلف
Crashes with reversing vehicle manouvre  </t>
  </si>
  <si>
    <t xml:space="preserve">  تصادم بمركبة متوقفة
Crashes with vehicle Parked  </t>
  </si>
  <si>
    <t xml:space="preserve">  تصادم أثناء الدخول إلى موقف السيارات
Crashes with Entering a parking position  </t>
  </si>
  <si>
    <t xml:space="preserve">  تصادم أثناء مغادرة موقف السيارات
Crashes with Leaving a parking position  </t>
  </si>
  <si>
    <t xml:space="preserve">  تصادم أثناء التباطؤ أو التوقف
Crashes with Slowing or stopping  </t>
  </si>
  <si>
    <t xml:space="preserve">  تصادم بمركبة تقوم بالانعطاف للخلف
Crashes with vehicle performing U-turn  </t>
  </si>
  <si>
    <t xml:space="preserve">  تصادم بمركبة تغير المسار
Crashes with vehicle changing lane  </t>
  </si>
  <si>
    <t xml:space="preserve"> تصادم مع مركبة تقوم بمناورة تفادي
Crashes with vehicle doing avoidance manoeuvre  </t>
  </si>
  <si>
    <t xml:space="preserve"> تصادم مع مركبة متجاوزة
Crashes with overtaking vehicle  </t>
  </si>
  <si>
    <t xml:space="preserve">  اصطدام من الخلف
Crashes with Rear end impact  </t>
  </si>
  <si>
    <t xml:space="preserve">The accident occurred at a road segment with grade higher or equal than 6%. This information can either be provided after linking the accident location with a national road database (only for countries able to perform this linkage) or after estimation by the policeman filling-in the national accident form.
وقع الحادث على جزء من الطريق بانحدار يزيد عن أو يساوي 6%. يمكن تقديم هذه المعلومات إما بعد ربط موقع الحادث بقاعدة بيانات الطرق الوطنية (فقط للدول القادرة على إجراء هذا الربط) أو بعد تقدير الشرطي للحادث من خلال تعبئة نموذج الحادث الوطني
Data systems: a road safety manual for decision-makers and practitioners; World Health Organization; https://www.who.int/publications/i/item/9789241598965 </t>
  </si>
  <si>
    <t xml:space="preserve">The vehicle was reversing
المركبة متوقفة وثابتة
Data systems: a road safety manual for decision-makers and practitioners; World Health Organization; https://www.who.int/publications/i/item/9789241598965 </t>
  </si>
  <si>
    <t xml:space="preserve">The vehicle was entering a parking position
المركبة تدخل إلى موقف السيارات
Data systems: a road safety manual for decision-makers and practitioners; World Health Organization; https://www.who.int/publications/i/item/9789241598965 </t>
  </si>
  <si>
    <t xml:space="preserve">The vehicle was Leaving a parking position
المركبة تغادر موقف السيارات
Data systems: a road safety manual for decision-makers and practitioners; World Health Organization; https://www.who.int/publications/i/item/9789241598965 </t>
  </si>
  <si>
    <t xml:space="preserve">The vehicle was slowing or stopping
التباطؤ أو التوقف
Data systems: a road safety manual for decision-makers and practitioners; World Health Organization; https://www.who.int/publications/i/item/9789241598965 </t>
  </si>
  <si>
    <t xml:space="preserve">Vehicle was parked and stationary
تصادم أثناء مناورة الرجوع للخلف
Data systems: a road safety manual for decision-makers and practitioners; World Health Organization; https://www.who.int/publications/i/item/9789241598965 
</t>
  </si>
  <si>
    <t xml:space="preserve">The vehicle was performing a U-turn
مركبة تقوم بالانعطاف للخلف
Data systems: a road safety manual for decision-makers and practitioners; World Health Organization; https://www.who.int/publications/i/item/9789241598965 </t>
  </si>
  <si>
    <t xml:space="preserve">The vehicle changing lane
مركبة تغير المسار
Data systems: a road safety manual for decision-makers and practitioners; World Health Organization; https://www.who.int/publications/i/item/9789241598965 
</t>
  </si>
  <si>
    <t xml:space="preserve">Crashes with vehicle doing avoidance manoeuvre
تصادم مع مركبة تقوم بمناورة تفادي
Data systems: a road safety manual for decision-makers and practitioners; World Health Organization; https://www.who.int/publications/i/item/9789241598965 
</t>
  </si>
  <si>
    <t xml:space="preserve">Crashes with overtaking vehicle
تصادم مع مركبة متجاوزة
Data systems: a road safety manual for decision-makers and practitioners; World Health Organization; https://www.who.int/publications/i/item/9789241598965 
</t>
  </si>
  <si>
    <t xml:space="preserve">The front side of the first vehicle collided with the rear side of the second vehicle.
اصطدم الجانب الأمامي للمركبة الأولى بالجانب الخلفي للمركبة الثانية.
Data systems: a road safety manual for decision-makers and practitioners; World Health Organization; https://www.who.int/publications/i/item/9789241598965 
</t>
  </si>
  <si>
    <t xml:space="preserve">  اصطدام من الأمام
Crashes with Head on impact  </t>
  </si>
  <si>
    <t xml:space="preserve">The front sides of both vehicles collided with each other
اصطدمت مقدمة المركبتين ببعضهما البعض.
Data systems: a road safety manual for decision-makers and practitioners; World Health Organization; https://www.who.int/publications/i/item/9789241598965 
</t>
  </si>
  <si>
    <t xml:space="preserve">  اصطدام بزاوية – في نفس الاتجاه
Crashes with Angle impact – same direction  </t>
  </si>
  <si>
    <t xml:space="preserve">Angle impact where the front of the first  vehicle collides with the side of the second vehicle.
اصطدام بزاوية حيث تصطدم مقدمة السيارة الأولى بجانب السيارة الثانية.
Data systems: a road safety manual for decision-makers and practitioners; World Health Organization; https://www.who.int/publications/i/item/9789241598965 
</t>
  </si>
  <si>
    <t xml:space="preserve">  اصطدام بزاوية – عكس الاتجاه
Crashes with Angle impact – opposite direction   </t>
  </si>
  <si>
    <t xml:space="preserve">  اصطدام بزاوية – لليمين
Crashes with Angle impact – right angle   </t>
  </si>
  <si>
    <t xml:space="preserve">Angle impact where the front of the first vehicle collides with the right side of the second vehicle
اصطدام بزاوية حيث تصطدم مقدمة السيارة الأولى بجانب يمين السيارة الثانية.
Data systems: a road safety manual for decision-makers and practitioners; World Health Organization; https://www.who.int/publications/i/item/9789241598965 
</t>
  </si>
  <si>
    <t xml:space="preserve">Angle impact where the front of the first vehicle collides with the opposite side of the second vehicle.
اصطدام بزاوية حيث تصطدم مقدمة السيارة الأولى بالجانب المعاكس للسيارة الثانية.
Data systems: a road safety manual for decision-makers and practitioners; World Health Organization; https://www.who.int/publications/i/item/9789241598965 
</t>
  </si>
  <si>
    <t xml:space="preserve"> تصادم جنباً إلى جنب - في نفس الاتجاه
Crashes with  Side by side impact – same direction   </t>
  </si>
  <si>
    <t xml:space="preserve"> The vehicles collided side by side while travelling in the same direction.
اصطدمت المركبات جنباً إلى جنب أثناء سيرها في نفس الاتجاه.
Data systems: a road safety manual for decision-makers and practitioners; World Health Organization; https://www.who.int/publications/i/item/9789241598965 
</t>
  </si>
  <si>
    <t xml:space="preserve"> تصادم جنباً إلى جنب - عكس الاتجاه
Crashes with  Side by side impact – opposite direction   </t>
  </si>
  <si>
    <t xml:space="preserve"> The vehicles collided side by side while travelling in the opposite direction.
اصطدمت المركبات جنباً إلى جنب أثناء سيرها في عكس الاتجاه.
Data systems: a road safety manual for decision-makers and practitioners; World Health Organization; https://www.who.int/publications/i/item/9789241598965 
</t>
  </si>
  <si>
    <t xml:space="preserve">  اصطدام من الخلف إلى الجانب
Crashes with Rear to side impact   </t>
  </si>
  <si>
    <t xml:space="preserve"> The rear end of the first vehicle collided with the side of the second vehicle
اصطدم الجزء الخلفي من المركبة الأولى بجانب المركبة الثانية.
Data systems: a road safety manual for decision-makers and practitioners; World Health Organization; https://www.who.int/publications/i/item/9789241598965 
</t>
  </si>
  <si>
    <t xml:space="preserve">  اصطدام من الخلف إلى الخلف
Crashes with  Rear to rear impact   </t>
  </si>
  <si>
    <t xml:space="preserve">The rear ends of both vehicles collided with each other
اصطدمت مؤخرة المركبتين ببعضهما البعص
Data systems: a road safety manual for decision-makers and practitioners; World Health Organization; https://www.who.int/publications/i/item/9789241598965 
</t>
  </si>
  <si>
    <t xml:space="preserve">Snowing at the time of the accident
الثلوج تتساقط وقت وقوع الحادث
Mobility and Transport Department, European Commission. 2023. CARE Database. Common Accident Data Set,
version 3.8.1 https://road-safety.transport.ec.europa.eu/document/download/7f8e38c2-87cf-4426-afc4-
277ae4c24591_en?filename=CADaS%20Glossary_v%203_8_1.pdf 
</t>
  </si>
  <si>
    <t xml:space="preserve">Existence of fog or mist or smoke at the time of the accident
وجود ضباب أو رذاذ أو دخان وقت وقوع الحادث
Mobility and Transport Department, European Commission. 2023. CARE Database. Common Accident Data Set,
version 3.8.1 https://road-safety.transport.ec.europa.eu/document/download/7f8e38c2-87cf-4426-afc4-
277ae4c24591_en?filename=CADaS%20Glossary_v%203_8_1.pdf 
</t>
  </si>
  <si>
    <t xml:space="preserve">Presence of winds deemed to have an adverse effect on driving conditions.
وجود الرياح  له تأثير سلبي على ظروف القيادة 
Mobility and Transport Department, European Commission. 2023. CARE Database. Common Accident Data Set,
version 3.8.1 https://road-safety.transport.ec.europa.eu/document/download/7f8e38c2-87cf-4426-afc4-
277ae4c24591_en?filename=CADaS%20Glossary_v%203_8_1.pdf 
</t>
  </si>
  <si>
    <t xml:space="preserve">The natural lighting during daytime
الإضاءة الطبيعية خلال النهار
Mobility and Transport Department, European Commission. 2023. CARE Database. Common Accident Data Set,
version 3.8.1 https://road-safety.transport.ec.europa.eu/document/download/7f8e38c2-87cf-4426-afc4-
277ae4c24591_en?filename=CADaS%20Glossary_v%203_8_1.pdf 
</t>
  </si>
  <si>
    <t xml:space="preserve">The natural lighting during dusk or dawn. Periods of half-light
الإضاءة الطبيعية أثناء الغسق أو الفجر. فترات من الإضاءة الخافتة
Mobility and Transport Department, European Commission. 2023. CARE Database. Common Accident Data Set,
version 3.8.1 https://road-safety.transport.ec.europa.eu/document/download/7f8e38c2-87cf-4426-afc4-
277ae4c24591_en?filename=CADaS%20Glossary_v%203_8_1.pdf 
</t>
  </si>
  <si>
    <t xml:space="preserve">Includes the period of the day when there is no natural lighting, street lights exist at the accident location and are lit.
يشمل ذلك الفترة من اليوم التي لا يوجد فيها إضاءة طبيعية مع وجود مصابيح الشوارع في موقع الحادث وإضاءتها.
Mobility and Transport Department, European Commission. 2023. CARE Database. Common Accident Data Set,
version 3.8.1 https://road-safety.transport.ec.europa.eu/document/download/7f8e38c2-87cf-4426-afc4-
277ae4c24591_en?filename=CADaS%20Glossary_v%203_8_1.pdf 
</t>
  </si>
  <si>
    <t xml:space="preserve">Includes the period of the day when there is no natural lighting, street lights exist at the accident location but are unlit
يشمل ذلك فترة اليوم التي لا يوجد فيها إضاءة طبيعية توجد أعمدة إنارة في موقع الحادث ولكنها غير مضاءة
Mobility and Transport Department, European Commission. 2023. CARE Database. Common Accident Data Set,
version 3.8.1 https://road-safety.transport.ec.europa.eu/document/download/7f8e38c2-87cf-4426-afc4-
277ae4c24591_en?filename=CADaS%20Glossary_v%203_8_1.pdf 
</t>
  </si>
  <si>
    <r>
      <rPr>
        <b/>
        <sz val="28"/>
        <color theme="1"/>
        <rFont val="Calibri"/>
        <family val="2"/>
        <scheme val="minor"/>
      </rPr>
      <t xml:space="preserve">
المرتسم الوطني (الوفيات)
National profile (Deaths)</t>
    </r>
    <r>
      <rPr>
        <sz val="28"/>
        <color theme="1"/>
        <rFont val="Calibri"/>
        <family val="2"/>
        <scheme val="minor"/>
      </rPr>
      <t xml:space="preserve">
</t>
    </r>
  </si>
  <si>
    <t xml:space="preserve">عدد وفيات تصادمات الطرق 
Number of road traffic deaths </t>
  </si>
  <si>
    <t xml:space="preserve"> عدد الوفيات الذكور
  Males deaths</t>
  </si>
  <si>
    <t xml:space="preserve"> عدد الوفيات الأناث 
 Females deaths</t>
  </si>
  <si>
    <t xml:space="preserve"> الوفيات بين 5-14 اعوام
  Deaths among 5-14 years </t>
  </si>
  <si>
    <t xml:space="preserve"> الوفيات بين 0-4 اعوام
Deaths  among 0-4 years</t>
  </si>
  <si>
    <t xml:space="preserve">  الوفيات بين 15-17 اعوام
Deaths among 15-17 years </t>
  </si>
  <si>
    <t xml:space="preserve">  الوفيات بين 18-29 اعوام
Deaths among 18-29 years</t>
  </si>
  <si>
    <t xml:space="preserve">  الوفيات بين  30-44 اعوام
Deaths among 30-44 years </t>
  </si>
  <si>
    <t xml:space="preserve">  الوفيات بين 45-59 اعوام
Deaths among 45-59 years </t>
  </si>
  <si>
    <t xml:space="preserve">  الوفيات بين   60-69 اعوام
Deaths among 60-69 years </t>
  </si>
  <si>
    <t xml:space="preserve">  الوفيات اكبر من 70 عام
Deaths among 70+ years </t>
  </si>
  <si>
    <t xml:space="preserve">  الوفيات من المواطنين 
Deaths of a National nationality </t>
  </si>
  <si>
    <t xml:space="preserve">  الوفيات من الاجانب من داخل اقليم شرق المتوسط 
Deaths among Forigner nationality, within Eastern Mediterranean Region </t>
  </si>
  <si>
    <t xml:space="preserve">  الوفيات من الاجانب من خارج اقليم شرق المتوسط  
Deaths among Forigner nationality, outside Eastern Mediterranean Region </t>
  </si>
  <si>
    <t>وفيات المشاة
Pedestrian deaths</t>
  </si>
  <si>
    <t>وفيات مستخدم وسيلة نقل مخصصة للمشاة
Deaths of users of a pedestrian conveyance</t>
  </si>
  <si>
    <t>وفيات  راكب دراجة هوائية
Pedal cyclists deaths</t>
  </si>
  <si>
    <t>وفيات راكب دراجة نارية
Motor cyclists deaths</t>
  </si>
  <si>
    <t>وفيات  راكب حافلة
Bus occupants deaths</t>
  </si>
  <si>
    <t>وفيات  راكب سيارة
Car occupants deaths</t>
  </si>
  <si>
    <t>وفيات راكب مركبة نقل البضائع الخفيفة
 light goods vehicle occupants deaths</t>
  </si>
  <si>
    <t>وفيات راكب مركبة نقل البضائع الثقيلة 
Deaths of occupant of a heavy goods vehicle</t>
  </si>
  <si>
    <t>وفيات  راكب الترام 
Deaths of occupant of a streetcar or tram</t>
  </si>
  <si>
    <t>وفيات مركبة منخفضة الطاقة
Deaths of occupant of a low powered passenger vehicle</t>
  </si>
  <si>
    <t>وفيات لمستخدم مركبة خاصة تُستخدم بشكل رئيسي في الزراعة
Deaths of a user of a special vehicle mainly used in agriculture</t>
  </si>
  <si>
    <t>وفيات لمستخدم مركبة خاصة تُستخدم بشكل رئيسي في المنشآت الصناعية
Deaths of a user of a special vehicle mainly used on industrial premises</t>
  </si>
  <si>
    <t>عدد وفيات راكب حيوان
Deaths of a rider of an animal</t>
  </si>
  <si>
    <t>عدد وفيات مستخدم مركبة رباعية الدفع
Deaths of a user of an all-terrain vehicle</t>
  </si>
  <si>
    <t xml:space="preserve"> وفيات راكب مركبة تجرها الحيوانات
Deaths of occupant of an animal-drawn vehicle</t>
  </si>
  <si>
    <t>وفيات راكب مركبة متوقفة
Deaths of an occupant of parked vehicle</t>
  </si>
  <si>
    <t>وفيات راكب مركبة ذات وظيفة خاصة
Deaths of occupants of a Vehicle special function</t>
  </si>
  <si>
    <t>وفيات بسبب تصادمات المركبات الفردية
Deaths of a Single vehicle crashes</t>
  </si>
  <si>
    <t>وفيات بسبب تصادمات مركبتان على الأقل - بدون انعطاف
 Deaths of at least two vehicles - no turning crashes</t>
  </si>
  <si>
    <t>وفيات بسبب تصادمات مركبتان على الأقل - مع انعطاف
 Deaths of at least two vehicles - turning crashes</t>
  </si>
  <si>
    <t>وفيات بسبب تصادمات دهس وفرار
 Deaths due to Hit and run crashes</t>
  </si>
  <si>
    <t>وفيات بسبب تصادمات الطرق ذات المسار الواحد -  ذات الاتجاه الواحد
 Deaths due to Single carriageway - one way street crashes</t>
  </si>
  <si>
    <t>وفيات بسبب تصادمات طريق ذو مسار واحد - شارع ذو اتجاهين
 Deaths due to Single carriageway - two way street crashes</t>
  </si>
  <si>
    <t>وفيات بسبب تصادمات طريق ذو مسار ين
 Deaths due to Dual carriageway crashes</t>
  </si>
  <si>
    <t>وفيات بسبب تصادمات طريق طواريء
 Deaths due to Emergency lane crashes</t>
  </si>
  <si>
    <t xml:space="preserve">وفيات بسبب تصادم على طرق تفصل فيها العلامات اتجاهات السير و المسارات
 Deaths due to crashes on roads with markings separating travel directions and lanes </t>
  </si>
  <si>
    <t xml:space="preserve">وفيات بسبب تصادم على طرق لا تفصل فيها العلامات إلا اتجاهات السير
 Deaths due to crashes on roads with markings only separating travel directions </t>
  </si>
  <si>
    <t xml:space="preserve">وفيات بسبب تصادم على طرق لا تفصل فيها العلامات إلا المسارات
 Deaths due to crashes on roads with markings only separating lanes </t>
  </si>
  <si>
    <t xml:space="preserve">وفيات بسبب تصادم داخل الأنفاق
 Deaths due to crashes inside tunnels </t>
  </si>
  <si>
    <t xml:space="preserve">وفيات بسبب تصادم علي الجسور
 Deaths due to crashes on bridges </t>
  </si>
  <si>
    <t>وفيات بسبب  التصادمات أثناء الطقس الجاف / الصافي
Deaths due to crashes during Dry / Clear weather</t>
  </si>
  <si>
    <t>وفيات بسبب  التصادمات أثناء الطقس الممطر
Deaths due to crashes during Rain</t>
  </si>
  <si>
    <t>وفيات بسبب التصادمات أثناء تساقط الثلوج
Deaths due to crashes during Snow</t>
  </si>
  <si>
    <t>وفيات بسبب التصادمات أثناء الضباب، الدخانDeaths due to crashes during Fog, Mist, Smoke</t>
  </si>
  <si>
    <t>وفيات بسبب التصادمات أثناء الرياح الشديدة
Deaths due to crashes during Severe winds</t>
  </si>
  <si>
    <t>وفيات بسبب التصادمات أثناء النهار
Deaths due to crashes during Daylight</t>
  </si>
  <si>
    <t>وفيات بسبب التصادمات أثناء الشفق
Deaths due to crashes during Twilight</t>
  </si>
  <si>
    <t>وفيات بسبب التصادمات أثناء الظلام، أضواء الشوارع مضاءه
Deaths due to crashes during Darkness street lights lit</t>
  </si>
  <si>
    <t>وفيات بسبب التصادمات أثناء الظلام، أضواء الشوارع غير مضاءة
Deaths due to crashes during Darkness street lights unlit</t>
  </si>
  <si>
    <t>وفيات بسبب التصادمات أثناء الظلام الدامس، لا أضواء بالشوارع
Deaths due to crashes during Darkness no street lights</t>
  </si>
  <si>
    <t>وفيات بسبب التصادمات في الطرق التي بها عوائق
Deaths due to crashes in roads with obstacles</t>
  </si>
  <si>
    <t>وفيات بسبب التصادمات في الطريق الشرياني الرئيسي
Deaths due to crashes in Principal arterial road</t>
  </si>
  <si>
    <t>وفيات بسبب التصادمات في الطريق الشرياني الثانوي
Deaths due to crashes in Secondary arterial road</t>
  </si>
  <si>
    <t>وفيات بسبب التصادمات في طريق التجميع
Deaths due to crashes in Collector road</t>
  </si>
  <si>
    <t>وفيات بسبب التصادمات في الطرق المحلية
Deaths due to crashes in local road</t>
  </si>
  <si>
    <t>وفيات بسبب التصادمات في مفترق الطرق
Deaths due to crashes in Crossroad</t>
  </si>
  <si>
    <t>وفيات بسبب التصادمات في دوار
Deaths due to crashes in Roundabout</t>
  </si>
  <si>
    <t>وفيات بسبب التصادمات في تقاطعات متعددة
Deaths due to crashes in Multiple Junction</t>
  </si>
  <si>
    <t>وفيات بسبب التصادمات في طرق غير متقابلة
Deaths due to crashes in Interchange</t>
  </si>
  <si>
    <t>وفيات بسبب التصادمات عند المعبر
Deaths due to crashes At level crossing</t>
  </si>
  <si>
    <t>وفيات بسبب التصادمات   مرتبطة بالتقاطع - الاقتراب (20 مترًا)
Deaths due to crashes relation to junction- Approaching (20m)</t>
  </si>
  <si>
    <t>وفيات بسبب التصادمات   مرتبطة بالتقاطع - ممرات التسارع/التباطؤ
Deaths due to crashes relation to junction- Acceleration / deceleration lanes</t>
  </si>
  <si>
    <t>وفيات بسبب التصادمات   مرتبطة بالتقاطع - الطريق السريع
Deaths due to crashes relation to junction- Through roadway</t>
  </si>
  <si>
    <t>وفيات بسبب التصادمات   مرتبطة بالتقاطع - منحدرات الدخول / الخروج
Deaths due to crashes relation to junction- Entrance / exit ramps</t>
  </si>
  <si>
    <t>وفيات بسبب التصادمات   مرتبطة بالتقاطع - التقاطع
Deaths due to crashes relation to junction- Intersection</t>
  </si>
  <si>
    <t xml:space="preserve">وفيات بسبب التصادمات   داخل منعطفات
Deaths due to crashes in a curve </t>
  </si>
  <si>
    <t xml:space="preserve">وفيات بسبب التصادمات   داخل انحدار مقطع الطريق
Deaths due to crashes in a road segment grade </t>
  </si>
  <si>
    <t xml:space="preserve">وفيات بسبب  تصادم أثناء مناورة الرجوع للخلف
Deaths due to crashes with reversing vehicle manouvre  </t>
  </si>
  <si>
    <t xml:space="preserve">وفيات بسبب  تصادم أثناء الدخول إلى موقف السيارات
Deaths due to crashes with Entering a parking position  </t>
  </si>
  <si>
    <t xml:space="preserve">وفيات بسبب  تصادم أثناء مغادرة موقف السيارات
Deaths due to crashes with Leaving a parking position  </t>
  </si>
  <si>
    <t xml:space="preserve">وفيات بسبب  تصادم أثناء التباطؤ أو التوقف
Deaths due to crashes with Slowing or stopping  </t>
  </si>
  <si>
    <t xml:space="preserve">وفيات بسبب  تصادم بمركبة متوقفة
Deaths due to crashes with vehicle Parked  </t>
  </si>
  <si>
    <t xml:space="preserve">وفيات بسبب  تصادم بمركبة تقوم بالانعطاف للخلف
Deaths due to crashes with vehicle performing U-turn  </t>
  </si>
  <si>
    <t xml:space="preserve">وفيات بسبب  تصادم بمركبة تغير المسار
Deaths due to crashes with vehicle changing lane  </t>
  </si>
  <si>
    <t xml:space="preserve">وفيات بسبب تصادم مع مركبة تقوم بمناورة تفادي
Deaths due to crashes with vehicle doing avoidance manoeuvre  </t>
  </si>
  <si>
    <t xml:space="preserve">وفيات بسبب تصادم مع مركبة متجاوزة
Deaths due to crashes with overtaking vehicle  </t>
  </si>
  <si>
    <t xml:space="preserve">وفيات بسبب  اصطدام من الخلف
Deaths due to crashes with Rear end impact  </t>
  </si>
  <si>
    <t xml:space="preserve">وفيات بسبب  اصطدام من الأمام
Deaths due to crashes with Head on impact  </t>
  </si>
  <si>
    <t xml:space="preserve">وفيات بسبب  اصطدام بزاوية – في نفس الاتجاه
Deaths due to crashes with Angle impact – same direction  </t>
  </si>
  <si>
    <t xml:space="preserve">وفيات بسبب  اصطدام بزاوية – عكس الاتجاه
Deaths due to crashes with Angle impact – opposite direction   </t>
  </si>
  <si>
    <t xml:space="preserve">وفيات بسبب  اصطدام بزاوية – لليمين
Deaths due to crashes with Angle impact – right angle   </t>
  </si>
  <si>
    <t xml:space="preserve">وفيات بسبب تصادم جنباً إلى جنب - في نفس الاتجاه
Deaths due to crashes with  Side by side impact – same direction   </t>
  </si>
  <si>
    <t xml:space="preserve">وفيات بسبب تصادم جنباً إلى جنب - عكس الاتجاه
Deaths due to crashes with  Side by side impact – opposite direction   </t>
  </si>
  <si>
    <t xml:space="preserve">وفيات بسبب  اصطدام من الخلف إلى الجانب
Deaths due to crashes with Rear to side impact   </t>
  </si>
  <si>
    <t xml:space="preserve">وفيات بسبب  اصطدام من الخلف إلى الخلف
Deaths due to crashes with  Rear to rear impact   </t>
  </si>
  <si>
    <t xml:space="preserve"> وفيات بسبب تصادمات السائقين التي تحدث أثناء درس تعليم علي السياقة
Deaths due to crashes of drivers that occur in Driving lesson</t>
  </si>
  <si>
    <t>وفيات بسبب تصادمات السائقين التي تحدث أثناء الانشطة الترفيهية
Deaths due to crashes of drivers that occur while Leisure/Entertainment</t>
  </si>
  <si>
    <t xml:space="preserve">وفيات بسبب تصادم السائقين كجزء من العمل
Deaths due to crashes of drivers as part of the work </t>
  </si>
  <si>
    <t xml:space="preserve">وفيات بسبب التصادمات السائقين التي تحدث أثناء السفر من وإلى العمل
Deaths due to crashes of drivers that occur while traveling to/from work </t>
  </si>
  <si>
    <t xml:space="preserve">عدد اصابات تصادمات الطرق 
Number of road traffic injuries </t>
  </si>
  <si>
    <t xml:space="preserve"> عدد الاصابات الذكور
  Males injuries</t>
  </si>
  <si>
    <t xml:space="preserve"> عدد الاصابات الأناث 
 Females injuries</t>
  </si>
  <si>
    <t xml:space="preserve"> الاصابات بين 0-4 اعوام
injuries  among 0-4 years</t>
  </si>
  <si>
    <t xml:space="preserve"> الاصابات بين 5-14 اعوام
  injuries among 5-14 years </t>
  </si>
  <si>
    <t xml:space="preserve">  الاصابات بين 15-17 اعوام
injuries among 15-17 years </t>
  </si>
  <si>
    <t xml:space="preserve">  الاصابات بين 18-29 اعوام
injuries among 18-29 years</t>
  </si>
  <si>
    <t xml:space="preserve">  الاصابات بين  30-44 اعوام
injuries among 30-44 years </t>
  </si>
  <si>
    <t xml:space="preserve">  الاصابات بين 45-59 اعوام
injuries among 45-59 years </t>
  </si>
  <si>
    <t xml:space="preserve">  الاصابات بين   60-69 اعوام
injuries among 60-69 years </t>
  </si>
  <si>
    <t xml:space="preserve">  الاصابات اكبر من 70 عام
injuries among 70+ years </t>
  </si>
  <si>
    <t xml:space="preserve">  الاصابات من المواطنين 
injuries of a National nationality </t>
  </si>
  <si>
    <t xml:space="preserve">  الاصابات من الاجانب من داخل اقليم شرق المتوسط 
injuries among Forigner nationality, within Eastern Mediterranean Region </t>
  </si>
  <si>
    <t xml:space="preserve">  الاصابات من الاجانب من خارج اقليم شرق المتوسط  
injuries among Forigner nationality, outside Eastern Mediterranean Region </t>
  </si>
  <si>
    <t>اصابات المشاة
Pedestrian injuries</t>
  </si>
  <si>
    <t>اصابات مستخدم وسيلة نقل مخصصة للمشاة
injuries of users of a pedestrian conveyance</t>
  </si>
  <si>
    <t>اصابات  راكب دراجة هوائية
Pedal cyclists injuries</t>
  </si>
  <si>
    <t>اصابات راكب دراجة نارية
Motor cyclists injuries</t>
  </si>
  <si>
    <t>اصابات  راكب سيارة
Car occupants injuries</t>
  </si>
  <si>
    <t>اصابات  راكب حافلة
Bus occupants injuries</t>
  </si>
  <si>
    <t>اصابات راكب مركبة نقل البضائع الخفيفة
 light goods vehicle occupants injuries</t>
  </si>
  <si>
    <t>اصابات راكب مركبة نقل البضائع الثقيلة 
injuries of occupant of a heavy goods vehicle</t>
  </si>
  <si>
    <t>اصابات  راكب الترام 
injuries of occupant of a streetcar or tram</t>
  </si>
  <si>
    <t>اصابات مركبة منخفضة الطاقة
injuries of occupant of a low powered passenger vehicle</t>
  </si>
  <si>
    <t>اصابات لمستخدم مركبة خاصة تُستخدم بشكل رئيسي في الزراعة
injuries of a user of a special vehicle mainly used in agriculture</t>
  </si>
  <si>
    <t>اصابات لمستخدم مركبة خاصة تُستخدم بشكل رئيسي في المنشآت الصناعية
injuries of a user of a special vehicle mainly used on industrial premises</t>
  </si>
  <si>
    <t>عدد اصابات مستخدم مركبة رباعية الدفع
injuries of a user of an all-terrain vehicle</t>
  </si>
  <si>
    <t>عدد اصابات راكب حيوان
injuries of a rider of an animal</t>
  </si>
  <si>
    <t xml:space="preserve"> اصابات راكب مركبة تجرها الحيوانات
injuries of occupant of an animal-drawn vehicle</t>
  </si>
  <si>
    <t>اصابات راكب مركبة متوقفة
injuries of an occupant of parked vehicle</t>
  </si>
  <si>
    <t>اصابات راكب مركبة ذات وظيفة خاصة
injuries of occupants of a Vehicle special function</t>
  </si>
  <si>
    <t>اصابات بسبب تصادمات المركبات الفردية
injuries of a Single vehicle crashes</t>
  </si>
  <si>
    <t>اصابات بسبب تصادمات مركبتان على الأقل - بدون انعطاف
 injuries of at least two vehicles - no turning crashes</t>
  </si>
  <si>
    <t>اصابات بسبب تصادمات مركبتان على الأقل - مع انعطاف
 injuries of at least two vehicles - turning crashes</t>
  </si>
  <si>
    <t>اصابات بسبب تصادمات دهس وفرار
 injuries due to Hit and run crashes</t>
  </si>
  <si>
    <t>اصابات بسبب تصادمات الطرق ذات المسار الواحد -  ذات الاتجاه الواحد
 injuries due to Single carriageway - one way street crashes</t>
  </si>
  <si>
    <t>اصابات بسبب تصادمات طريق ذو مسار واحد - شارع ذو اتجاهين
 injuries due to Single carriageway - two way street crashes</t>
  </si>
  <si>
    <t>اصابات بسبب تصادمات طريق ذو مسار ين
 injuries due to Dual carriageway crashes</t>
  </si>
  <si>
    <t>اصابات بسبب تصادمات طريق طواريء
 injuries due to Emergency lane crashes</t>
  </si>
  <si>
    <t xml:space="preserve">اصابات بسبب تصادم على طرق تفصل فيها العلامات اتجاهات السير و المسارات
 injuries due to crashes on roads with markings separating travel directions and lanes </t>
  </si>
  <si>
    <t xml:space="preserve">اصابات بسبب تصادم على طرق لا تفصل فيها العلامات إلا اتجاهات السير
 injuries due to crashes on roads with markings only separating travel directions </t>
  </si>
  <si>
    <t xml:space="preserve">اصابات بسبب تصادم على طرق لا تفصل فيها العلامات إلا المسارات
 injuries due to crashes on roads with markings only separating lanes </t>
  </si>
  <si>
    <t xml:space="preserve">اصابات بسبب تصادم داخل الأنفاق
 injuries due to crashes inside tunnels </t>
  </si>
  <si>
    <t xml:space="preserve">اصابات بسبب تصادم علي الجسور
 injuries due to crashes on bridges </t>
  </si>
  <si>
    <t>اصابات بسبب  التصادمات أثناء الطقس الجاف / الصافي
injuries due to crashes during Dry / Clear weather</t>
  </si>
  <si>
    <t>اصابات بسبب  التصادمات أثناء الطقس الممطر
injuries due to crashes during Rain</t>
  </si>
  <si>
    <t>اصابات بسبب التصادمات أثناء تساقط الثلوج
injuries due to crashes during Snow</t>
  </si>
  <si>
    <t>اصابات بسبب التصادمات أثناء الضباب، الدخانinjuries due to crashes during Fog, Mist, Smoke</t>
  </si>
  <si>
    <t>اصابات بسبب التصادمات أثناء الرياح الشديدة
injuries due to crashes during Severe winds</t>
  </si>
  <si>
    <t>اصابات بسبب التصادمات أثناء النهار
injuries due to crashes during Daylight</t>
  </si>
  <si>
    <t>اصابات بسبب التصادمات أثناء الشفق
injuries due to crashes during Twilight</t>
  </si>
  <si>
    <t>اصابات بسبب التصادمات أثناء الظلام، أضواء الشوارع مضاءه
injuries due to crashes during Darkness street lights lit</t>
  </si>
  <si>
    <t>اصابات بسبب التصادمات أثناء الظلام، أضواء الشوارع غير مضاءة
injuries due to crashes during Darkness street lights unlit</t>
  </si>
  <si>
    <t>اصابات بسبب التصادمات أثناء الظلام الدامس، لا أضواء بالشوارع
injuries due to crashes during Darkness no street lights</t>
  </si>
  <si>
    <t>اصابات بسبب التصادمات في الطرق التي بها عوائق
injuries due to crashes in roads with obstacles</t>
  </si>
  <si>
    <t>اصابات بسبب التصادمات في الطريق الشرياني الرئيسي
injuries due to crashes in Principal arterial road</t>
  </si>
  <si>
    <t>اصابات بسبب التصادمات في الطريق الشرياني الثانوي
injuries due to crashes in Secondary arterial road</t>
  </si>
  <si>
    <t>اصابات بسبب التصادمات في طريق التجميع
injuries due to crashes in Collector road</t>
  </si>
  <si>
    <t>اصابات بسبب التصادمات في الطرق المحلية
injuries due to crashes in local road</t>
  </si>
  <si>
    <t>اصابات بسبب التصادمات في مفترق الطرق
injuries due to crashes in Crossroad</t>
  </si>
  <si>
    <t>اصابات بسبب التصادمات في دوار
injuries due to crashes in Roundabout</t>
  </si>
  <si>
    <t>اصابات بسبب التصادمات في تقاطعات متعددة
injuries due to crashes in Multiple Junction</t>
  </si>
  <si>
    <t>اصابات بسبب التصادمات في طرق غير متقابلة
injuries due to crashes in Interchange</t>
  </si>
  <si>
    <t>اصابات بسبب التصادمات عند المعبر
injuries due to crashes At level crossing</t>
  </si>
  <si>
    <t>اصابات بسبب التصادمات   مرتبطة بالتقاطع - الاقتراب (20 مترًا)
injuries due to crashes relation to junction- Approaching (20m)</t>
  </si>
  <si>
    <t>اصابات بسبب التصادمات   مرتبطة بالتقاطع - ممرات التسارع/التباطؤ
injuries due to crashes relation to junction- Acceleration / deceleration lanes</t>
  </si>
  <si>
    <t>اصابات بسبب التصادمات   مرتبطة بالتقاطع - الطريق السريع
injuries due to crashes relation to junction- Through roadway</t>
  </si>
  <si>
    <t>اصابات بسبب التصادمات   مرتبطة بالتقاطع - منحدرات الدخول / الخروج
injuries due to crashes relation to junction- Entrance / exit ramps</t>
  </si>
  <si>
    <t>اصابات بسبب التصادمات   مرتبطة بالتقاطع - منتصف الطريق المقسم
injuries due to crashes relation to junction- Crossover related</t>
  </si>
  <si>
    <t>اصابات بسبب التصادمات   مرتبطة بالتقاطع - التقاطع
injuries due to crashes relation to junction- Intersection</t>
  </si>
  <si>
    <t xml:space="preserve">اصابات بسبب التصادمات   داخل منعطفات
injuries due to crashes in a curve </t>
  </si>
  <si>
    <t xml:space="preserve">اصابات بسبب التصادمات   داخل انحدار مقطع الطريق
injuries due to crashes in a road segment grade </t>
  </si>
  <si>
    <t xml:space="preserve">اصابات بسبب  تصادم أثناء مناورة الرجوع للخلف
injuries due to crashes with reversing vehicle manouvre  </t>
  </si>
  <si>
    <t xml:space="preserve">اصابات بسبب  تصادم أثناء الدخول إلى موقف السيارات
injuries due to crashes with Entering a parking position  </t>
  </si>
  <si>
    <t xml:space="preserve">اصابات بسبب  تصادم أثناء مغادرة موقف السيارات
injuries due to crashes with Leaving a parking position  </t>
  </si>
  <si>
    <t xml:space="preserve">اصابات بسبب  تصادم أثناء التباطؤ أو التوقف
injuries due to crashes with Slowing or stopping  </t>
  </si>
  <si>
    <t xml:space="preserve">اصابات بسبب  تصادم بمركبة متوقفة
injuries due to crashes with vehicle Parked  </t>
  </si>
  <si>
    <t xml:space="preserve">اصابات بسبب  تصادم بمركبة تقوم بالانعطاف للخلف
injuries due to crashes with vehicle performing U-turn  </t>
  </si>
  <si>
    <t xml:space="preserve">اصابات بسبب  تصادم بمركبة تغير المسار
injuries due to crashes with vehicle changing lane  </t>
  </si>
  <si>
    <t xml:space="preserve">اصابات بسبب تصادم مع مركبة تقوم بمناورة تفادي
injuries due to crashes with vehicle doing avoidance manoeuvre  </t>
  </si>
  <si>
    <t xml:space="preserve">اصابات بسبب تصادم مع مركبة متجاوزة
injuries due to crashes with overtaking vehicle  </t>
  </si>
  <si>
    <t xml:space="preserve">اصابات بسبب  اصطدام من الخلف
injuries due to crashes with Rear end impact  </t>
  </si>
  <si>
    <t xml:space="preserve">اصابات بسبب  اصطدام من الأمام
injuries due to crashes with Head on impact  </t>
  </si>
  <si>
    <t xml:space="preserve">اصابات بسبب  اصطدام بزاوية – في نفس الاتجاه
injuries due to crashes with Angle impact – same direction  </t>
  </si>
  <si>
    <t xml:space="preserve">اصابات بسبب  اصطدام بزاوية – عكس الاتجاه
injuries due to crashes with Angle impact – opposite direction   </t>
  </si>
  <si>
    <t xml:space="preserve">اصابات بسبب  اصطدام بزاوية – لليمين
injuries due to crashes with Angle impact – right angle   </t>
  </si>
  <si>
    <t xml:space="preserve">اصابات بسبب تصادم جنباً إلى جنب - في نفس الاتجاه
injuries due to crashes with  Side by side impact – same direction   </t>
  </si>
  <si>
    <t xml:space="preserve">اصابات بسبب تصادم جنباً إلى جنب - عكس الاتجاه
injuries due to crashes with  Side by side impact – opposite direction   </t>
  </si>
  <si>
    <t xml:space="preserve">اصابات بسبب  اصطدام من الخلف إلى الجانب
injuries due to crashes with Rear to side impact   </t>
  </si>
  <si>
    <t xml:space="preserve">اصابات بسبب  اصطدام من الخلف إلى الخلف
injuries due to crashes with  Rear to rear impact   </t>
  </si>
  <si>
    <t xml:space="preserve"> اصابات بسبب تصادمات السائقين التي تحدث أثناء درس تعليم علي السياقة
injuries due to crashes of drivers that occur in Driving lesson</t>
  </si>
  <si>
    <t>اصابات بسبب تصادمات السائقين التي تحدث أثناء الانشطة الترفيهية
injuries due to crashes of drivers that occur while Leisure/Entertainment</t>
  </si>
  <si>
    <t xml:space="preserve">اصابات بسبب تصادم السائقين كجزء من العمل
injuries due to crashes of drivers as part of the work </t>
  </si>
  <si>
    <t xml:space="preserve">اصابات بسبب التصادمات السائقين التي تحدث أثناء السفر من وإلى العمل
injuries due to crashes of drivers that occur while traveling to/from work </t>
  </si>
  <si>
    <t>العبيء الوطني للتصادمات Burden of crashes</t>
  </si>
  <si>
    <t>العبيء الوطني للوفيات Burden of deaths</t>
  </si>
  <si>
    <t>العبيء الوطني للاصابات Burden of injuries</t>
  </si>
  <si>
    <t xml:space="preserve">صحيفة متابعة مؤشرات الاداء للسلامة على الطرق
 Monitoing tool for decade of action for road safety 2021-2030 </t>
  </si>
  <si>
    <t>Number of autonomous mobile speed cameras with back-office processing of penalty notice
عدد كاميرات مراقبة السرعة المتنقلة ذاتية التشغيل المزودة بمعالجة خلفية لإشعارات المخالفات</t>
  </si>
  <si>
    <t>Number of drivers convicted of a speed offence
عدد السائقين المدانين بارتكاب مخالفة السرعة</t>
  </si>
  <si>
    <t>% of police officers can enforce speed legislation
نسبة ضباط الشرطة المخولون بإنفاذ قوانين السرعة</t>
  </si>
  <si>
    <t>% of  specialised road policing/motorway policing officers/units enforce speed legislation
نسبة  ضباط شرطة الطرق  المتخصصين  بإنفاذ قوانين السرعة</t>
  </si>
  <si>
    <t>% of fixed and mobile autonomous speed cameras are operated by police
نسبة  كاميرات السرعة الثابتة والمتحركة ذاتية التشغيل تشغلها الشرطة</t>
  </si>
  <si>
    <t>% of Fixed and mobile autonomous speed cameras are not operated by police
نسبة  كاميرات السرعة الثابتة والمتحركة ذاتية التشغيل التي لا تشغلها الشرطة</t>
  </si>
  <si>
    <t>Non-police (civilian) operators issue speed violations from autonomous camera evidence
يقوم مشغلون مدنيون (غير تابعين للشرطة) بإصدار مخالفات السرعة بناءً على أدلة كاميرات المراقبة الذاتية.</t>
  </si>
  <si>
    <t>Police use evidence from autonomous camera evidence to issue speed violation
تستخدم الشرطة الأدلة من كاميرات المراقبة الذاتية لإصدار مخالفات السرعة.</t>
  </si>
  <si>
    <t>Overt and covert (unmarked/undercover) police vehicles used to intercept drivers 
سيارات الشرطة الظاهرة والسرية (غير المميزة/المتخفية) المستخدمة لاعتراض السائقين</t>
  </si>
  <si>
    <t>Speed of target vehicle determined by pace of intercept vehicle 
يتم تحديد سرعة المركبة المستهدفة من خلال سرعة مركبة الاعتراض</t>
  </si>
  <si>
    <t>% of additional policing human resources from outside road police units mobilized by the approved operations
نسبة الموارد البشرية الإضافية للشرطة من خارج وحدات شرطة الطرق التي تم حشدها من خلال العمليات المعتمدة</t>
  </si>
  <si>
    <t>All officers wear body cameras
يرتدي جميع الضباط كاميرات مثبتة على الجسم</t>
  </si>
  <si>
    <t>Number of Roadside handheld laser/radar with interception and on the spot penalty notice
عدد اجهزة ليزر/رادار محمول على جانب الطريق مع إمكانية الاعتراض وإشعار فوري بالغرامة</t>
  </si>
  <si>
    <t xml:space="preserve">Number of autonomous fixed-location, speed camera with back-office processing of penalty عدد من كاميرات السرعة الثابتة ذاتية التشغيل، مع معالجة إشعارات المخالفات في المكتب الخلفي
</t>
  </si>
  <si>
    <t>Number of red light speed cameras with back-office processing of penalty notice
عدد كاميرات مراقبة السرعة عند الإشارة الحمراء التي تعالج إشعارات المخالفات في المكاتب الخلفية</t>
  </si>
  <si>
    <t>Number of Speed cameras with infrared flash
عدد كاميرات السرعة المزودة بفلاش الأشعة تحت الحمراء</t>
  </si>
  <si>
    <t>Number of Forward looking speed cameras
عدد كاميرات السرعة الأمامية</t>
  </si>
  <si>
    <t>Number of rearward looking speed cameras
عدد كاميرات السرعة الخلفية</t>
  </si>
  <si>
    <t>All penalty notices can be contested in court
يمكن الطعن في جميع إشعارات المخالفات أمام المحكمة</t>
  </si>
  <si>
    <t>Police collect payment for financial penalties at a central office location/online (not at roadside to police)
تستلم الشرطة مدفوعات الغرامات المالية في مكتب مركزي/عبر الإنترنت (وليس على جانب الطريق)</t>
  </si>
  <si>
    <t>Additional penalties apply at times of additional risk (eg double demerit/penalty points during holidays)
تُطبق غرامات إضافية في أوقات المخاطر الإضافية (مثل مضاعفة نقاط المخالفات/الجزاءات خلال العطلات)</t>
  </si>
  <si>
    <t>Demerit/penalty points accruable toward immediate licence suspension/cancellation
تُحتسب نقاط المخالفات/الجزاءات ضمن الإيقاف/الإلغاء الفوري لرخصة القيادة</t>
  </si>
  <si>
    <t>Police dashcam footage can be used as evidence for issuing a penalty notice
يمكن استخدام لقطات كاميرات لوحة القيادة الخاصة بالشرطة كدليل لإصدار إشعار مخالفة</t>
  </si>
  <si>
    <t>Police drone footage can be used as evidence for issuing a penalty notice
يمكن استخدام لقطات طائرات الشرطة بدون طيار كدليل لإصدار إشعار مخالفة</t>
  </si>
  <si>
    <t>Road safety/Traffic Management cameras used as evidence for issuing a penalty notice
تُستخدم كاميرات السلامة المرورية/إدارة حركة المرور كدليل لإصدار إشعار مخالفة</t>
  </si>
  <si>
    <t>القيادة المشتتة
Distracted and Impaired Driving</t>
  </si>
  <si>
    <t>(#drivers exceeding prescribed content of alcohol (XPCA)/# drivers tested)</t>
  </si>
  <si>
    <t>(drivers XPCA/# drivers tested)</t>
  </si>
  <si>
    <t>% of additional policing human resources from outside road police units mobilized by the approved operations to enforce helmet law
نسبة الموارد البشرية الإضافية للشرطة من خارج وحدات شرطة الطرق التي تم حشدها من خلال العمليات المعتمدة</t>
  </si>
  <si>
    <t>% of additional policing human resources from outside road police units mobilized by the approved operations to enforce seatbelt law
نسبة الموارد البشرية الإضافية للشرطة من خارج وحدات شرطة الطرق التي تم حشدها من خلال العمليات المعتمدة</t>
  </si>
  <si>
    <t>النسبة المئوية المقدرة لوفيات حوادث الطرق المنسوبة إلى استخدام الهاتف
Estimated percentage of road traffic deaths attributable to mobile phone</t>
  </si>
  <si>
    <t>النسبة المئوية المقدرة لاصابات حوادث الطرق المنسوبة إلى الكحول
Estimated percentage of road traffic injuries attributable to alcohol</t>
  </si>
  <si>
    <t>النسبة المئوية المقدرة لاصابات حوادث الطرق المنسوبة إلى استخدام الهاتف
Estimated percentage of road traffic injuries attributable to mobile phone</t>
  </si>
  <si>
    <t>Number of drink driving enforcement operations conducted
عدد عمليات إنفاذ قوانين القيادة تحت تأثير الكحول</t>
  </si>
  <si>
    <t>Number of drug driving enforcement operations conducted
عدد عمليات إنفاذ قوانين القيادة تحت تأثير المخدرات</t>
  </si>
  <si>
    <t>Number of mobile phone enforcement  operations conducted
عدد عمليات إنفاذ قوانين استخدام الهاتف المحمول أثناء القيادة</t>
  </si>
  <si>
    <t>Number of random breath tests conducted
عدد اختبارات التنفس العشوائية</t>
  </si>
  <si>
    <t>Number of random drug tests conducted
عدد اختبارات المخدرات العشوائية</t>
  </si>
  <si>
    <t>Number of drivers using mobile phone whilst driving
عدد السائقين الذين يستخدمون الهاتف المحمول أثناء القيادة</t>
  </si>
  <si>
    <t>Strike rate for alchol
نسبة المخالفات المتعلقة بالكحول</t>
  </si>
  <si>
    <t>Strike rate for drug
نسبة المخالفات المتعلقة بالمخدرات</t>
  </si>
  <si>
    <t>Number of drivers licence suspended/cancelled for drink driving
عدد رخص القيادة الموقوفة/الملغاة بسبب القيادة تحت تأثير الكحول</t>
  </si>
  <si>
    <t>Number of drivers licence suspended/cancelled for drug driving
عدد رخص القيادة الموقوفة/الملغاة بسبب القيادة تحت تأثير المخدرات</t>
  </si>
  <si>
    <t>Number of vehicles impounded due to drink driving
عدد المركبات المحجوزة بسبب القيادة تحت تأثير الكحول</t>
  </si>
  <si>
    <t>Number of vehicles impounded due to drug driving
عدد المركبات المحجوزة بسبب القيادة تحت تأثير المخدرات</t>
  </si>
  <si>
    <t>Number of court summons issued due to drink driving
عدد استدعاءات المحكمة الصادرة بسبب القيادة تحت تأثير الكحول</t>
  </si>
  <si>
    <t>Number of court summons issued due to drug driving
عدد استدعاءات المحكمة الصادرة بسبب القيادة تحت تأثير المخدرات</t>
  </si>
  <si>
    <t>% of police officers can enforce drink drive legislation
نسبة ضباط الشرطة المخولين لتطبيق قوانين القيادة تحت تأثير الكحول</t>
  </si>
  <si>
    <t>% of police officers can enforce drug drive legislation
نسبة ضباط الشرطة المخولين على تطبيق قوانين القيادة تحت تأثير المخدرات</t>
  </si>
  <si>
    <t>% of police officers can enforce mobile phone legislation
نسبة ضباط الشرطة المخولين على تطبيق قوانين استخدام الهاتف المحمول أثناء القيادة</t>
  </si>
  <si>
    <t>% of specialised road policing/motorway policing officers/units enforce drink drive legislation
نسبة ضباط/وحدات شرطة المرور/الطرق السريعة المتخصصة الذين يطبقون قوانين القيادة تحت تأثير الكحول</t>
  </si>
  <si>
    <t>% of specialised road policing/motorway policing officers/units enforce drug drive legislation
نسبة ضباط/وحدات شرطة المرور/الطرق السريعة المتخصصة الذين يطبقون قوانين القيادة تحت تأثير المخدرات</t>
  </si>
  <si>
    <t>% of specialised road policing/motorway policing officers/units enforce mobile phone legislation
نسبة ضباط/وحدات شرطة المرور/الطرق السريعة المتخصصة الذين يطبقون قوانين استخدام الهاتف المحمول أثناء القيادة</t>
  </si>
  <si>
    <t>Failure of FST, driver arrested for evidentiary alcohol testing
في حال فشل السائق في اختبار الرصانة الميدانية، يتم توقيفه لإجراء اختبار الكحول كدليل</t>
  </si>
  <si>
    <t>Sobriety check points
نقاط تفتيش الرصانة</t>
  </si>
  <si>
    <t>Random breath testing legally permitted
الفحص العشوائي للكحول مسموح به قانونًا</t>
  </si>
  <si>
    <t>Random drug testing legally permitted
الفحص العشوائي للمخدرات مسموح به قانونًا</t>
  </si>
  <si>
    <t>Preliminary breath testing followed by evidentiary breath testing
فحص أولي للكحول متبوعًا بفحص الكحول كدليل</t>
  </si>
  <si>
    <t>Evidentiary breath testing at the roadside
فحص الكحول كدليل على جانب الطريق</t>
  </si>
  <si>
    <t>Roadside Oral fluids testing 
فحص سوائل الفم على جانب الطريق</t>
  </si>
  <si>
    <t>Preliminary roadside oral fluids test only before driver is charged
فحص أولي لسوائل الفم على جانب الطريق فقط قبل توجيه الاتهام للسائق</t>
  </si>
  <si>
    <t>Preliminary and secondary roadside oral fluids tests conducted before driver is charged
فحصان أوليان وثانويان لسوائل الفم على جانب الطريق يتم إجراؤهما قبل توجيه الاتهام للسائق</t>
  </si>
  <si>
    <t>Preliminary oral fluids test, followed by secondary test followed by laboratory confirmation before driver is charged
فحص أولي لسوائل الفم، متبوعًا بفحص ثانوي ثم تأكيد مخبري قبل توجيه الاتهام للسائق</t>
  </si>
  <si>
    <t>Test for alcohol before drugs and only test for drugs if alcohol is negative
فحص الكحول قبل المخدرات، ولا يتم فحص المخدرات إلا إذا كانت نتيجة فحص الكحول سلبية</t>
  </si>
  <si>
    <t>Maximum hours of Evidentiary breath testing of breath at a police station
الحد الأقصى لساعات فحص الكحول كدليل في مركز الشرطة</t>
  </si>
  <si>
    <t>Maximum hours of Evidentiary testing of blood/urine at a hospital
الحد الأقصى لساعات فحص الدم/البول كدليل في المستشفى</t>
  </si>
  <si>
    <t>Drivers refusing testing face additional charges
يواجه السائقون الذين يرفضون الفحص تهمًا إضافية</t>
  </si>
  <si>
    <t>Driver can be charged at roadside based only on the determination of impairment by a Drug Recognition Expert (DRE)
يمكن توجيه تهمة للسائق على جانب الطريق بناءً على تحديد حالة القيادة تحت تأثير المخدرات من قبل خبير متخصص في الكشف عن تعاطي المخدرات.</t>
  </si>
  <si>
    <t>Demerit/penalty points accruable toward immediate licence suspension/cancellation for drink driving
تُحتسب نقاط جزائية/نقاط سلبية تؤدي إلى تعليق/إلغاء رخصة القيادة فورًا في حالة القيادة تحت تأثير الكحول.</t>
  </si>
  <si>
    <t>Demerit/penalty points accruable toward immediate licence suspension/cancellation for drug driving
تُحتسب نقاط جزائية/نقاط سلبية تؤدي إلى تعليق/إلغاء رخصة القيادة فورًا في حالة القيادة تحت تأثير المخدرات.</t>
  </si>
  <si>
    <t>Additional penalties apply at times of additional risk (e.g. double demerits during holidays) for drink driving
تُطبق عقوبات إضافية في أوقات الخطر الإضافي (مثل مضاعفة النقاط السلبية خلال العطلات) في حالة القيادة تحت تأثير الكحول.</t>
  </si>
  <si>
    <t>Additional penalties apply at times of additional risk (e.g. double demerits during holidays) for drug driving
تُطبق عقوبات إضافية في أوقات الخطر الإضافي (مثل مضاعفة النقاط السلبية خلال العطلات) في حالة القيادة تحت تأثير المخدرات.</t>
  </si>
  <si>
    <t>Automated Number Plate Recognition (ANPR) used to identify recidivist drink drivers for random testing
يُستخدم نظام التعرف الآلي على لوحات أرقام المركبات (ANPR) لتحديد السائقين الذين يكررون القيادة تحت تأثير الكحول لإجراء اختبارات عشوائية.</t>
  </si>
  <si>
    <t>Automated Number Plate Recognition (ANPR) used to identify recidivist drug drivers for random testing
يُستخدم نظام التعرف الآلي على لوحات أرقام المركبات (ANPR) لتحديد السائقين الذين يكررون القيادة تحت تأثير المخدرات لإجراء اختبارات عشوائية.</t>
  </si>
  <si>
    <t>Penalised drivers pay financial penalties at a central office location/online (not at roadside to police) for drink driving
يُحرر إشعار مخالفة مرورية للشرطة على جانب الطريق في حالة القيادة تحت تأثير الكحول. يدفع السائقون المخالفون غرامات مالية في مكتب مركزي أو عبر الإنترنت (وليس على جانب الطريق.</t>
  </si>
  <si>
    <t>Penalised drivers pay financial penalties at a central office location/online (not at roadside to police) for drug driving
في حالة القيادة تحت تأثير المخدرات. يدفع السائقون المخالفون غرامات مالية في مكتب مركزي أو عبر الإنترنت (وليس على جانب الطريق للشرطة)</t>
  </si>
  <si>
    <t>All penalty notices can be contested in court
يمكن الطعن في جميع إشعارات المخالفات أمام المحكمة.</t>
  </si>
  <si>
    <t>Penalised drivers pay financial penalties at a central office location/online (not at roadside to police) for mobile phone
ي حالة القيادة مع استخدام الهاتف. يدفع السائقون المخالفون غرامات مالية في مكتب مركزي أو عبر الإنترنت (وليس على جانب الطريق للشرطة)</t>
  </si>
  <si>
    <t>النسبة المئوية المقدرة لوفيات حوادث الطرق المنسوبة إلى المخدرات
Estimated percentage of road traffic deaths attributable to drug</t>
  </si>
  <si>
    <t>Number of drivers penalised for passengers not wearing seatbelts
عدد السائقين الذين تم تغريمهم لعدم ارتداء الركاب لأحزمة الأمان</t>
  </si>
  <si>
    <t>Number of drivers penalised for children not using age/weight/height appropriate child restraint
عدد السائقين الذين تم تغريمهم لعدم استخدام الأطفال لمقاعد الأطفال المناسبة لأعمارهم/أوزانهم/أطوالهم</t>
  </si>
  <si>
    <t>Number of helmet enforcement operations each year
عدد عمليات إنفاذ قانون الخوذة سنويًا</t>
  </si>
  <si>
    <t>Number of child restraint  enforcement operations each year
عدد عمليات إنفاذ قانون مقاعد الأطفال سنويًا</t>
  </si>
  <si>
    <t>% of police officers can enforce helmet law
نسبة ضباط الشرطة القادرين على إنفاذ قانون الخوذة</t>
  </si>
  <si>
    <t>Number killed not using/correctly using a helmet
عدد القتلى لعدم استخدام الخوذة/استخدامها بشكل صحيح</t>
  </si>
  <si>
    <t>Number killed not using using a seatbelt
عدد القتلى لعدم استخدام حزام الأمان</t>
  </si>
  <si>
    <t>Number killed not using using a childrestraint
عدد القتلى لعدم استخدام مقعد الأطفال</t>
  </si>
  <si>
    <t>Number seriously injuried not using/correctly using a helmet
عدد المصابين بجروح خطيرة لعدم استخدام الخوذة/استخدامها بشكل صحيح</t>
  </si>
  <si>
    <t>Number seriously injuried not using using a seatbelt
عدد المصابين بجروح خطيرة لعدم استخدام حزام الأمان</t>
  </si>
  <si>
    <t>Number seriously injuried not using using a childrestraint
عدد المصابين بجروح خطيرة لعدم استخدام مقعد الأطفال</t>
  </si>
  <si>
    <t>% of police officers can enforce seatbelt law
نسبة ضباط الشرطة المخولين على إنفاذ قانون أحزمة الأمان</t>
  </si>
  <si>
    <t>Number of seatbelt enforcement operations each year
العمليات المعتمدة لإنفاذ قانون حزام الامان</t>
  </si>
  <si>
    <t>Roadside interception and on the spot penalty notice for helmet law
إيقاف المركبات على جانب الطريق وإصدار مخالفة فورية لعدم ارتداء الخوذة</t>
  </si>
  <si>
    <t>Roadside interception and on the spot penalty notice for seatbelt law
إيقاف المركبات على جانب الطريق وإصدار مخالفة فورية لعدم ارتداء حزام الأمان</t>
  </si>
  <si>
    <t>Roadside interception and on the spot penalty notice for child restraint law
إيقاف المركبات على جانب الطريق وإصدار مخالفة فورية لعدم استخدام مقاعد الأطفال</t>
  </si>
  <si>
    <t>Road safety/Traffic Management cameras used as evidence for issuing a penalty notice for helmet law
استخدام كاميرات المرور كدليل لإصدار مخالفة لعدم ارتداء الخوذة</t>
  </si>
  <si>
    <t>Road safety/Traffic Management cameras used as evidence for issuing a penalty notice for seatbelt law
استخدام كاميرات المرور كدليل لإصدار مخالفة لعدم ارتداء حزام الأمان</t>
  </si>
  <si>
    <t>Road safety/Traffic Management cameras used as evidence for issuing a penalty notice for child restraint law
استخدام كاميرات المرور كدليل لإصدار مخالفة لعدم استخدام مقاعد الأطفال</t>
  </si>
  <si>
    <t>Police drone footage used as evidence for issuing a penalty notice for helmet law
استخدام لقطات طائرات الشرطة بدون طيار كدليل لإصدار مخالفة لعدم ارتداء الخوذة</t>
  </si>
  <si>
    <t>Police drone footage used as evidence for issuing a penalty notice for seatbelt law
استخدام لقطات طائرات الشرطة بدون طيار كدليل لإصدار مخالفة لعدم ارتداء حزام الأمان</t>
  </si>
  <si>
    <t>Police drone footage used as evidence for issuing a penalty notice for child restraint law
استخدام لقطات طائرات الشرطة بدون طيار كدليل لإصدار مخالفة لعدم استخدام مقاعد الأطفال</t>
  </si>
  <si>
    <t>Police dashcam footage used as evidence for issuing a penalty notice for helmet law
استخدام لقطات كاميرات لوحة القيادة الخاصة بالشرطة كدليل لإصدار مخالفة لعدم ارتداء الخوذة</t>
  </si>
  <si>
    <t>Police dashcam footage used as evidence for issuing a penalty notice for seatbelt law
استخدام لقطات كاميرات لوحة القيادة الخاصة بالشرطة كدليل لإصدار مخالفة لعدم ارتداء حزام الأمان</t>
  </si>
  <si>
    <t>Police dashcam footage used as evidence for issuing a penalty notice for child restraint  law
استخدام لقطات كاميرات لوحة القيادة الخاصة بالشرطة كدليل لإصدار مخالفة إشعار مخالفة لقانون تقييد الأطفال</t>
  </si>
  <si>
    <t>Public dashcam footage used as evidence for issuing a penalty notice for helmet law
تُستخدم لقطات كاميرات السيارات العامة كدليل لإصدار إشعار مخالفة لقانون الخوذة</t>
  </si>
  <si>
    <t>Public dashcam footage used as evidence for issuing a penalty notice for seatbelt law
تُستخدم لقطات كاميرات السيارات العامة كدليل لإصدار إشعار مخالفة لقانون حزام الأمان</t>
  </si>
  <si>
    <t>Public dashcam footage used as evidence for issuing a penalty notice for child restraint law
تُستخدم لقطات كاميرات السيارات العامة كدليل لإصدار إشعار مخالفة لقانون تقييد الأطفال</t>
  </si>
  <si>
    <t>Demerit/penalty points accruable toward immediate licence suspension/cancellation for helmet law
تُضاف نقاط جزائية/نقاط جزاء تؤدي إلى تعليق/إلغاء رخصة القيادة فورًا بسبب قانون الخوذة</t>
  </si>
  <si>
    <t>Demerit/penalty points accruable toward immediate licence suspension/cancellation for seatbelt law
تُضاف نقاط جزائية/نقاط جزاء تؤدي إلى تعليق/إلغاء رخصة القيادة فورًا بسبب قانون حزام الأمان</t>
  </si>
  <si>
    <t>Demerit/penalty points accruable toward immediate licence suspension/cancellation for child restraint law
تُضاف نقاط جزائية/نقاط جزاء تؤدي إلى تعليق/إلغاء رخصة القيادة فورًا بسبب قانون تقييد الأطفال</t>
  </si>
  <si>
    <t>Police collect payment for financial penalties at the roadside for helmet law
تستلم الشرطة الغرامات المالية على جانب الطريق بسبب قانون الخوذة</t>
  </si>
  <si>
    <t>Police collect payment for financial penalties at the roadside for seatbelt law
تستلم الشرطة الغرامات المالية على جانب الطريق بسبب قانون حزام الأمان</t>
  </si>
  <si>
    <t>Police collect payment for financial penalties at the roadside for child restraint law
تستلم الشرطة الغرامات المالية على جانب الطريق بسبب قانون تقييد الأطفال</t>
  </si>
  <si>
    <t>Penalised drivers pay financial penalties at a central office location/online (not at roadside to police) for helmet law
يدفع السائقون المخالفون الغرامات المالية في مكتب مركزي/عبر الإنترنت (وليس على جانب الطريق للشرطة) بسبب قانون الخوذة</t>
  </si>
  <si>
    <t>Penalised drivers pay financial penalties at a central office location/online (not at roadside to police) for seatbelt law
يدفع السائقون المخالفون الغرامات المالية في مكتب مركزي/عبر الإنترنت (وليس على جانب الطريق) (على جانب الطريق للشرطة) لقانون حزام الأمان</t>
  </si>
  <si>
    <t>Penalised drivers pay financial penalties at a central office location/online (not at roadside to police) for child restraint law
يدفع السائقون المخالفون غرامات مالية في مكتب مركزي/عبر الإنترنت (وليس على جانب الطريق للشرطة) لقانون مقاعد الأطفال</t>
  </si>
  <si>
    <t>Overt and covert police vehicles used for motorcycle helmet law for helmet law
تُستخدم سيارات الشرطة العلنية والسرية لقانون خوذة الدراجات النارية</t>
  </si>
  <si>
    <t>Overt and covert police vehicles used for motorcycle helmet law for seatbelt law
تُستخدم سيارات الشرطة العلنية والسرية لقانون خوذة الدراجات النارية وقانون حزام الأمان</t>
  </si>
  <si>
    <t>Overt and covert police vehicles used for motorcycle helmet law for child restraint law
تُستخدم سيارات الشرطة العلنية والسرية لقانون خوذة الدراجات النارية وقانون مقاعد الأطفال</t>
  </si>
  <si>
    <t>All penalty notices can be contested in court for motorcycle helmet law for helmet law
يمكن الطعن في جميع إشعارات المخالفة أمام المحكمة لقانون خوذة الدراجات النارية</t>
  </si>
  <si>
    <t>All penalty notices can be contested in court for motorcycle helmet law for seatbelt law
يمكن الطعن في جميع إشعارات المخالفة أمام المحكمة لقانون خوذة الدراجات النارية وقانون حزام الأمان</t>
  </si>
  <si>
    <t>All penalty notices can be contested in court for motorcycle helmet law for child restraint law
يمكن الطعن في جميع إشعارات المخالفة أمام المحكمة لقانون خوذة الدراجات النارية وقانون مقاعد الأطفال</t>
  </si>
  <si>
    <t>Primary enforcement? (a driver will be stopped for only a seatbelt violation) 
انفاذ أساسي؟ (سيتم إيقاف السائق لمخالفة حزام الأمان فقط)</t>
  </si>
  <si>
    <t>Secondary enforcement only? (a driver will only be stopped for a seatbelt violation in conjunction with another infringement)
انفاذ ثانوي فقط؟ (سيتم إيقاف السائق لمخالفة حزام الأمان فقط بالتزامن مع مخالفة أخرى)</t>
  </si>
  <si>
    <t>Primary enforcement? (a driver will be stopped for only a child restraint violation) 
انفاذ أساسي؟ (سيتم إيقاف السائق لمخالفة مقاعد الأطفال فقط)</t>
  </si>
  <si>
    <t>Secondary enforcement only? (a driver will only be stopped for a child restraint violation in conjunction with another infringement)
انفاذ ثانوي فقط؟ (لن يتم إيقاف السائق إلا في حالة مخالفة استخدام مقعد الطفل بالتزامن مع مخالفة أخرى)</t>
  </si>
  <si>
    <t>National policing agency  have a National government oversight and a national government funded, enforce Legislation of all levels of government and for all national roads
تخضع أجهزة الشرطة الوطنية لإشراف وتمويل الحكومة الوطنية، وتُنفذ تشريعات جميع مستويات الحكومة على جميع الطرق الوطنية.</t>
  </si>
  <si>
    <t>Regional policing agency (boundaries across multiple states/provinces/counties etc)y  have a National government oversight and a national government funded, enforce Legislation of all levels of government and for all  roads within regional geographic boundary
تخضع أجهزة الشرطة الإقليمية (التي تمتد عبر حدود ولايات/مقاطعات/أقاليم متعددة، إلخ) لإشراف وتمويل الحكومة الوطنية، وتُنفذ تشريعات جميع مستويات الحكومة على جميع الطرق ضمن حدودها الجغرافية الإقليمية.</t>
  </si>
  <si>
    <t>State/provincial  policing agency  have a state government oversight and a state government funded, enforce Legislation of all levels of government and for all  roads within state/provincial boundary
تخضع أجهزة الشرطة على مستوى الولاية/المقاطعة لإشراف وتمويل حكومة الولاية، وتُنفذ تشريعات جميع مستويات الحكومة على جميع الطرق ضمن حدود الولاية/المقاطعة.</t>
  </si>
  <si>
    <t>Municipal/City  policing agency  have a Municipal/City  government oversight and a Municipal/City  government funded, enforce Legislation of all levels of Municipal/City  and for all roads within city geographic boundary
تخضع أجهزة الشرطة البلدية/المدن لإشراف وتمويل حكومة المدينة/البلدية، وتُنفذ تشريعات جميع مستويات المدينة/البلدية على جميع الطرق ضمن حدود المدينة/البلدية.</t>
  </si>
  <si>
    <t>عدد  الاجانب من داخل اقليم شرق المتوسط المتورطين في تصادم 
Number of Forigner nationality, within Eastern Mediterranean Region involved in a crash</t>
  </si>
  <si>
    <t>عدد  الاجانب من خارج اقليم شرق المتوسط المتورطين في تصادم 
Number of Forigner nationality, outside Eastern Mediterranean Region involved in a crash</t>
  </si>
  <si>
    <t>عدد التصادمات  على متن مركبة برية أدى إلى إصابة أحد المشاة
Number of Crash injuring a pedestrian</t>
  </si>
  <si>
    <t>عدد التصادمات على متن مركبة برية أدى إلى إصابة مستخدم وسيلة نقل مخصصة للمشاة
Number of Crashes injuring a injuring the user of a pedestrian conveyance</t>
  </si>
  <si>
    <t>عدد التصادمات المرورية على متن مركبة برية أدى إلى إصابة  راكب دراجة هوائية
Number of crashes injuring  a pedal cyclist</t>
  </si>
  <si>
    <t>عدد التصادمات المرورية على متن مركبة برية أدى إلى إصابة  راكب دراجة نارية
Number of crashes injuring  a motor cyclist</t>
  </si>
  <si>
    <t>عدد التصادمات المرورية على متن مركبة برية أدى إلى إصابة  راكب سيارة
Number of crashes injuring  a car occupant</t>
  </si>
  <si>
    <t>عدد التصادمات المرورية على متن مركبة برية أدى إلى إصابة  راكب حافلة
Number of crashes injuring  a bus or coach</t>
  </si>
  <si>
    <t>عدد التصادمات المرورية على متن مركبة برية أدى إلى إصابة  راكب مركبة نقل البضائع الخفيفة
Number of crashes injuring  a light goods vehicle</t>
  </si>
  <si>
    <t>عدد  المواطنين المتورطين في تصادم 
Number of national nationality involved in a crash</t>
  </si>
  <si>
    <t>عدد التصادمات المرورية على متن مركبة برية أدى إلى إصابة  راكب مركبة نقل البضائع الثقيلة 
Number of crashe injuring occupant of a heavy goods vehicle</t>
  </si>
  <si>
    <t>عدد التصادمات المرورية على متن مركبة برية أدى إلى إصابة  راكب الترام 
Number of crashe injuring  occupant of a streetcar or tram</t>
  </si>
  <si>
    <t>عدد التصادمات المرورية على متن مركبة منخفضة الطاقة
Number of crashe injuring  occupant of a low powered passenger vehicle</t>
  </si>
  <si>
    <t>عدد التصادمات المرورية لمستخدم مركبة رباعية الدفع
Number of crashes injuring a user of an all-terrain vehicle</t>
  </si>
  <si>
    <t>عدد التصادمات المرورية لراكب مركبة متوقفة
Number of crashes injuring an occupant of parked vehicle</t>
  </si>
  <si>
    <t>عدد التصادمات المرورية لراكب مركبة ذات وظيفة خاصة
Number of crashes involved with a Vehicle special function</t>
  </si>
  <si>
    <t>عدد التصادمات المرورية علي طريق عام لمستخدم مركبة خاصة تُستخدم بشكل رئيسي في الزراعة
Number of crashe on a public road injuring a user of a special vehicle mainly used in agriculture</t>
  </si>
  <si>
    <t>عدد التصادمات المرورية علي طريق عام لمستخدم مركبة خاصة تُستخدم بشكل رئيسي في المنشآت الصناعية
Number of crashes on a public road injuring a user of a special vehicle mainly used on industrial premises</t>
  </si>
  <si>
    <t xml:space="preserve">عدد اصابات تصادمات الطرق الخطيرة
Number of serious road traffic injuries </t>
  </si>
  <si>
    <t>نسبة المركبات الآلية ذات العجلتين عجلات والثلاث عجلات المؤمن عليها
Percent of insured Motorized 2 and 3-wheelers  vehicles</t>
  </si>
  <si>
    <t xml:space="preserve">الميزانية السنوية للوكالة التي لديها تفويض بقيادة السلامة على الطرق
Annual budget of the agency that has the mandate to lead road safety </t>
  </si>
  <si>
    <t>Recommended by Asia Pacific Road Safety Observatory</t>
  </si>
  <si>
    <t>Establishment of the lead agency
هيكلة الجهة الرائدة</t>
  </si>
  <si>
    <t xml:space="preserve"> تصادمات المركبات ذات الحمولة الزائدة
Crashes of vehicles with overloading</t>
  </si>
  <si>
    <t xml:space="preserve"> عدد الوفيات للمركبات ذات الحمولة الزائدة
Number of deaths of vehicles with overloading</t>
  </si>
  <si>
    <t xml:space="preserve"> عدد الأصابات للمركبات ذات الحمولة الزائدة
Number of injuries of vehicles with overloading</t>
  </si>
  <si>
    <t>نسبة الطرق التي تستوفي تصنيف iRAP بثلاث نجوم (أو أداة مماثلة)
Percentage of roads that meet a three-star iRAP rating (or equivalent tool)</t>
  </si>
  <si>
    <t>عدد كيلومترات الطرق التي تم تدقيقها
Kilometers of roads audited</t>
  </si>
  <si>
    <t>عدد كيلومترات الطرق التي تم تدقيقها من خلال iRAP
Kilometers of roads audited through iRAP</t>
  </si>
  <si>
    <t>عدد التصادمات برخصة قيادة غير صالحة
Crashes with invalid driving license</t>
  </si>
  <si>
    <t>Data is available  البيان متاح</t>
  </si>
  <si>
    <t>Data is not available but can be collected البيان غير متاح لكن يمكن تجميعه</t>
  </si>
  <si>
    <t>Data is not available and can not be collected البيان غير متاح و لا يمكن تجميعه</t>
  </si>
  <si>
    <t>Data is accesible  البيان يمكن الوصول له</t>
  </si>
  <si>
    <t>Data is not accessible but can be accessible البيان لا يمكن الوصول له لكن يمكن الوصول له مستقبلا</t>
  </si>
  <si>
    <t>Data is not accessible and can not be accessible البيان لا يمكن الوصول له و لا يمكن الوصول له مستقبلا</t>
  </si>
  <si>
    <t xml:space="preserve"> المؤشر غير متوافق مع أفضل الممارسات و و اولويات الحكومة
Indicator neither consistent with best practices and government priorities</t>
  </si>
  <si>
    <t xml:space="preserve"> المؤشر متوافق مع أفضل الممارسات و اولويات الحكومة
Indicator consistent with best practices and government priorities</t>
  </si>
  <si>
    <r>
      <t xml:space="preserve">2021
</t>
    </r>
    <r>
      <rPr>
        <b/>
        <sz val="14"/>
        <color theme="0"/>
        <rFont val="Calibri"/>
        <family val="2"/>
        <scheme val="minor"/>
      </rPr>
      <t>Baseline</t>
    </r>
  </si>
  <si>
    <r>
      <rPr>
        <b/>
        <sz val="26"/>
        <color theme="1"/>
        <rFont val="Calibri"/>
        <family val="2"/>
        <scheme val="minor"/>
      </rPr>
      <t xml:space="preserve">
المرتسم الوطني (الأصابات)
National profile (Injuries)</t>
    </r>
    <r>
      <rPr>
        <sz val="26"/>
        <color theme="1"/>
        <rFont val="Calibri"/>
        <family val="2"/>
        <scheme val="minor"/>
      </rPr>
      <t xml:space="preserve">
</t>
    </r>
  </si>
  <si>
    <t>الاسترتجيات و الاهداف
Strategy and targets</t>
  </si>
  <si>
    <t>أنظمة المعلومات
Information Systems</t>
  </si>
  <si>
    <t>القانون يحدد اصغر سن يُسمح للشخص قانونًا بقيادة جرار آلي أو ما يعادله
Law define the youngest age at which a person is legally allowed to drive a motorized tractor or equivalent</t>
  </si>
  <si>
    <t>القانون يحدد اصغر سن يُسمح للشخص قانونًا بقيادة مركبة بمحرك ذي عجلتين أو ثلاث عجلات
Law define the youngest age at which a person is legally allowed to drive a two- or three-wheeled motor vehicle</t>
  </si>
  <si>
    <t>القانون يحدد اصغر سن يسمح فيه قانونًا للشخص بقيادة مركبة خفيفة ذات أربع عجلات بمحرك
Law define the youngest age at which a person is legally allowed to drive a light four-wheeled vehicle with an engine</t>
  </si>
  <si>
    <t>القانون يحدد اصغر سن يُسمح للشخص قانونًا بقيادة مركبة تعمل بالطاقة تحمل عشرة أشخاص أو أكثر/شاحنة
Law define the youngest age at which a person is legally permitted to drive a powered vehicle carrying ten or more people/truck</t>
  </si>
  <si>
    <t>القانون يحدد الحد الأدنى للسن المسموح به قانونًا للشخص كسائق مهني
Law define the Minimum age legally permitted for a person to be a professional driver</t>
  </si>
  <si>
    <t xml:space="preserve">القانون يحدد الحد الأقصى المسموح به لوقت القيادة والراحة
Law define the Maximum permissible driving and rest time </t>
  </si>
  <si>
    <t>وضع قواعد المرور ومتطلبات الترخيص
• وضع قواعد المرور وقواعد السلوك لمستخدمي الطرق وتحديثها بانتظام.
• تقديم المعلومات والتثقيف حول قواعد المرور.
• تحديد الحد الأدنى لسن ومتطلبات الرؤية للسائقين.
• تنفيذ اختبارات الكفاءة لرخص القيادة واعتماد رخصة قيادة متدرجة للسائقين المبتدئين.
• وضع حدود للحد الأقصى لوقت القيادة والحد الأدنى لفترات الراحة للسائقين المحترفين.
• جعل التأمين على المسؤولية إلزاميًا لمشغلي المركبات الآلية."
Global plan for decade of action for road safety, 2021-2030, available at: https://www.who.int/teams/social-determinants-of-health/safety-and-mobility/decade-of-action-for-road-safety-2021-2030</t>
  </si>
  <si>
    <t>تحديد حدود لأقصى وقت للقيادة وأدنى فترات الراحة للسائقين المحترفين. الهدف الطوعي للأمم المتحدة 11: بحلول عام 2030، ينبغي لجميع البلدان أن تضع لوائح لوقت القيادة وفترة الراحة للسائقين المحترفين، و/أو تنضم إلى اللوائح الدولية/الإقليمية في هذا المجال 
Global plan for decade of action for road safety, 2021-2030, available at: https://www.who.int/teams/social-determinants-of-health/safety-and-mobility/decade-of-action-for-road-safety-2021-2030</t>
  </si>
  <si>
    <t xml:space="preserve"> البيانات المتعلقة بالتعرض مثل طرق سفر الركاب، وعدد الكيلومترات التي قطعتها المركبات، وعدد الكيلومترات التي قطعها الركاب، ونتائج مسوحات المنشأ والوجهة، ذات قيمة عالية لتحليل وتفسير وضع السلامة على الطرق. يجب أن يأخذ تقييم الموقف في الاعتبار وجودها
Data systems: a road safety manual for decision-makers and practitioners, available at: https://www.who.int/publications/i/item/data-systems</t>
  </si>
  <si>
    <t>سلامة البنية التحتية
Safety of Road Infrastructure</t>
  </si>
  <si>
    <t>سلامة المركبات
Safety of Vehicles</t>
  </si>
  <si>
    <t>Urban planners often aim for moderate levels (≈300–500) to avoid congestion and pollution while still allowing mobility.
يهدف مخططو المدن إلى تحقيق مستويات معتدلة (≈300-500) لتجنب الازدحام والتلوث مع السماح في الوقت نفسه بالتنقل.</t>
  </si>
  <si>
    <t>عدد المركبات الخفيفة ذات الأربع عجلات المسجلة والمصممة لحمل ما يصل إلى تسعة أشخاص لكل 1000 من السكان
Number of registered 4-wheeled light vehicles designed to carrying up to nine people/1000 population</t>
  </si>
  <si>
    <t>عدد المركبات الآلية المسجلة ذات العجلتين أو الثلاث عجلات لكل 1000 من السكان
Number of registered Motorized 2-3 wheelers /1000 population</t>
  </si>
  <si>
    <t>عدد المركبات الآلية الكهربية لكل 1000 من السكان
Number of registered Motorized electric vehicles /1000 population</t>
  </si>
  <si>
    <t>عدد الحافلات المصممة لحمل عشرة أشخاص أو أكثر لكل 1000 من السكان
Number of Buses designed to carry ten or more people  /1000 population</t>
  </si>
  <si>
    <t>عدد الشاحنات الثقيلة (أكثر من 3500 كجم) لكل 1000 من السكان
Number of Heavy trucks (more than 3500 kg) /1000 population</t>
  </si>
  <si>
    <t>2023</t>
  </si>
  <si>
    <t>2027</t>
  </si>
  <si>
    <t>2028</t>
  </si>
  <si>
    <t>2029</t>
  </si>
  <si>
    <t>2030</t>
  </si>
  <si>
    <t>التامين علي المركبات
Insurance of Vehicles</t>
  </si>
  <si>
    <t>ادارة السرعة
Speed Management</t>
  </si>
  <si>
    <t>Number of speed enforcement operations conducted in high-risk roads per week
عدد عمليات إنفاذ السرعة التي تُجرى على الطرق عالية الخطورة أسبوعياً</t>
  </si>
  <si>
    <t>Number of speed enforcement operations conducted in moderate-risk roads per week
عدد عمليات إنفاذ السرعة التي تُجرى على الطرق متوسطة الخطورة أسبوعياً</t>
  </si>
  <si>
    <t>Number of charges per speed enforcment operation
عدد المخالفات لكل عملية ضبط سرعة</t>
  </si>
  <si>
    <t>Number of drivers licence suspended/cancelled due to speeding
عدد رخص القيادة الموقوفة/الملغاة بسيب تجاوز السرعة</t>
  </si>
  <si>
    <t>Number of vehicles impounded due to speeding
عدد المركبات المحتجزة بسيب تجاوز السرعة</t>
  </si>
  <si>
    <t>Number of court summons issued  due to speeding
عدد الاستدعاءات الصادرة للمحكمة بسيب تجاوز السرعة</t>
  </si>
  <si>
    <t xml:space="preserve">نسبة المركبات التي تتجاوز حدود السرعة القانونية 
Percentage of vehicles exceeding speed limits of legal speed limits </t>
  </si>
  <si>
    <t xml:space="preserve">نسبة الوفيات السنوية التي تُعزى إلى تجاوز حدود السرعة القانونية 
Proportion of annual road traffic deaths that is attributable to excess of legal speed limits </t>
  </si>
  <si>
    <t xml:space="preserve">نسبة الاصابات  التي تُعزى إلى تجاوز حدود السرعة القانونية 
Proportion of  road traffic injuries that is attributable to excess of legal speed limits  </t>
  </si>
  <si>
    <t xml:space="preserve">نسبة الاصابات الخطيرة السنوية التي تُعزى إلى تجاوز حدود السرعة القانونية 
Proportion of annual road traffic serious injuries that is attributable to excess of legal speed limits  </t>
  </si>
  <si>
    <t>يعتمد قانون حدود السرعة الوطنية على نوع الطريق بدلاً من حد وطني واحد، وذلك بناءً على تصميم الطريق وتدفق حركة المرور ومخاطر السلامة
National speed limits law is Road-Type-Based System Instead of one universal limit, based on Road design, traffic flow and Safety risk</t>
  </si>
  <si>
    <t>النسبة المئوية المقدرة لاصابات حوادث الطرق المنسوبة إلى المخدرات
Estimated percentage of road traffic injuries attributable to drug</t>
  </si>
  <si>
    <t>Mixture between overt and covert police vehicles used to intercept drivers
الدمج بين سيارات الشرطة العلنية والسرية لاعتراض السائقين</t>
  </si>
  <si>
    <t>Number of Field sobriety tests (FST) 
عدد اختبارات الرصانة الميدانية</t>
  </si>
  <si>
    <t>COUNTRY NAME</t>
  </si>
  <si>
    <t>استخدام معدات الوقاية
Use of Protective equipments</t>
  </si>
  <si>
    <t>الاستجابة التالية للتصادم
Post-Crash Response</t>
  </si>
  <si>
    <t>الحوكمة
Governance</t>
  </si>
  <si>
    <t>سواء من خلال التعيين الرسمي أو التحديد - لوكالة ذات تفويض لقيادة السلامة على الطرق، ووجود وحدات السلامة على الطرق داخل الوزارات ذات الصلة (مثل النقل والطرق/الأشغال العامة والصحة)، والاتفاقيات والمعاهدات الدولية التي تم التصديق عليها أو الانضمام إليها.
 whether through formal designation or identification — of an agency with a mandate to lead road safety, the presence of road safety units within relevant ministries (e.g. transport, roads/public works, health), and international agreements and conventions that are ratified or acceded to.</t>
  </si>
  <si>
    <t>التمويل
Financing</t>
  </si>
  <si>
    <t>Ministrial Committee for Traffic Safety, General Secretariat, Saudi Arabia</t>
  </si>
  <si>
    <t>Royal Oman Police, Oman</t>
  </si>
  <si>
    <t xml:space="preserve">WHO Regional office for the Eastern Mediterranean </t>
  </si>
  <si>
    <t>Federal Ministry of Health, Sudan</t>
  </si>
  <si>
    <t>National Road Safety Observatory, Tunisia</t>
  </si>
  <si>
    <t>Ministry of Health, Tunisia</t>
  </si>
  <si>
    <t>Ministry of Health and Prevention, UAE</t>
  </si>
  <si>
    <t>Jointly developed by WHO Regional office for the Eastern Mediterranean  and selected Member States from the Region</t>
  </si>
  <si>
    <t>Piloted by :</t>
  </si>
  <si>
    <t>All Member States of the Eastern Mediterranean Region</t>
  </si>
  <si>
    <t>With Partnership of:</t>
  </si>
  <si>
    <t>Peer-reviewed by:</t>
  </si>
  <si>
    <t>Go to the Tracker</t>
  </si>
  <si>
    <t xml:space="preserve"> </t>
  </si>
  <si>
    <t>Road Safety Monitoring and Progress Tracker for the Decade of Action for Road Safety 2021–2030</t>
  </si>
  <si>
    <t>2022</t>
  </si>
  <si>
    <t>2024</t>
  </si>
  <si>
    <t>سيارات إسعاف مجهزة ومجهزة بالكوادر الطبية وفقًا للمعايير المحددة لعلاج الإصابات والحالات الطارئة
Ambulances equipped and staffed according to defined standards for trauma and emergency care</t>
  </si>
  <si>
    <t>نسبة المستشفيات التي تستقبل ضحايا حوادث المرور والتي لديها قدرة جراحية طارئة على مدار الساعة طوال أيام الأسبوع
Proportion of hospitals receiving road traffic injury victims have 24/7 emergency surgical capacity</t>
  </si>
  <si>
    <t>بروتوكول فرز معتمد يُستخدم باستمرار لمرضى إصابات حوادث المرور على مستوى ما قبل الوصول إلى المستشفى ومستوى المنشأة
An established triage protocol used consistently for road traffic injury patients at prehospital and facility levels</t>
  </si>
  <si>
    <t>تم تطبيق إرشادات/بروتوكولات موحدة لرعاية الإصابات
Standardized trauma care guidelines/protocols implemented</t>
  </si>
  <si>
    <t>تتوفر خطط الاستعداد لحوادث الإصابات الجماعية ويتم اختبارها بانتظام لحوادث المرور الكبرى على الطرق
Mass casualty incident preparedness plans available and tested regularly for major road traffic incidents</t>
  </si>
  <si>
    <t>آليات تحسين الجودة والتدقيق التي تُجرى بشكل روتيني لخدمات رعاية الإصابات والطوارئ (مثل عمليات تدقيق وقت الاستجابة).
Quality improvement and audit mechanisms conducted routinely for trauma and emergency care services (e.g., response time audits)</t>
  </si>
  <si>
    <t>آليات تنبيه فريق الإصابات الخطيرة - من مرحلة ما قبل الوصول إلى المستشفى إلى المستشفى و/أو عند الوصول إلى المستشفى
	Major Trauma Team Alert mechanisms - from Prehospital to Hospital and/or On Arrival At Hospital</t>
  </si>
  <si>
    <t xml:space="preserve">رخص السائقين
Driving licensing </t>
  </si>
  <si>
    <t>السجلات السريرية، أي البيانات التي يتم جمعها بشكل استباقي كخطوة تالية لعمليات التدقيق الدورية، من أجل دعم أنشطة تحسين الجودة (عن طريق الإبلاغ عن مؤشرات الجودة المختارة). 
Clinical registries, that is prospectively collected data as the next step to periodic audits, in order to support Quality Improvement activities (by reporting to selected Quality Indicators)</t>
  </si>
  <si>
    <t>Social Research and Development Organization, Pakistan</t>
  </si>
  <si>
    <t>2025</t>
  </si>
  <si>
    <t>2026</t>
  </si>
  <si>
    <t>Number of police vehicles with installed Moving mode radar
عدد سيارات الشرطة المزودة برادار الوضع المتحرك</t>
  </si>
  <si>
    <t xml:space="preserve">For a maximum effect, it is advisable to focus the speed enforcement operations on 
roads, situations, and times where speeding is considered to have the largest effect on the road safety 
level. Ideally, the enforcement operations are based on a thorough analysis of crashes and the role of 
speeding therein. Speed enforcement gains in effectiveness if it is targeted towards prioritised roads, situations and times.  
لتحقيق أقصى قدر من الفعالية، يُنصح بتركيز عمليات ضبط السرعة على الطرق والظروف والأوقات التي يُعتقد أن السرعة الزائدة فيها تُؤثر بشكل كبير على مستوى السلامة المرورية. ومن الأفضل أن تستند عمليات الضبط إلى تحليل دقيق للحوادث ودور السرعة الزائدة فيها. وتزداد فعالية ضبط السرعة إذا تم توجيهه نحو الطرق والظروف والأوقات ذات الأولوية.
European Road Safety Observatory (2006) Speed Enforcement, https://road-safety.transport.ec.europa.eu/system/files/2021-07/04-speed_enforcement_en.pdf </t>
  </si>
  <si>
    <t xml:space="preserve">To increase its effectiveness, speed enforcement must be supported by setting safe and credible 
speed limits, by publicity, by legislation facilitating effective enforcement, and by appropriate sanctions.
لزيادة فعاليته، يجب دعم تطبيق قوانين السرعة من خلال تحديد حدود سرعة آمنة وذات مصداقية، والتوعية العامة، وسن تشريعات تسهل تطبيقها بفعالية، وفرض عقوبات مناسبة.
European Road Safety Observatory (2006) Speed Enforcement, https://road-safety.transport.ec.europa.eu/system/files/2021-07/04-speed_enforcement_en.pdf 
</t>
  </si>
  <si>
    <t>Vehicle impoundment is typically exceptional, applied only in severe cases such as:
A. Extreme speeding Often defined as &gt;40–50 km/h above the limit
B. Repeat offenders: Drivers with multiple serious violations may have vehicles seized.
C. Dangerous driving context like Street racing, Reckless endangerment, Driving bans ignored
European enforcement policy emphasizes deterrence over deprivation of property because:
It is resource-intensive
Requires legal thresholds and due process
Targets only high-risk offenders
يُعدّ حجز المركبات إجراءً استثنائيًا، ويُطبّق فقط في الحالات الخطيرة، مثل:
أ. السرعة المفرطة: تُعرّف غالبًا بأنها تجاوز السرعة المحددة بأكثر من 40-50 كم/ساعة.
ب. تكرار المخالفات: قد تُصادر مركبات السائقين الذين ارتكبوا مخالفات خطيرة متعددة.
ج. القيادة الخطرة، مثل سباقات الشوارع، وتعريض الآخرين للخطر، وتجاهل قرارات حظر القيادة.
تركز سياسة إنفاذ القانون الأوروبية على الردع بدلًا من مصادرة الممتلكات، وذلك للأسباب التالية:
تتطلب موارد كبيرة.
تستلزم معايير قانونية وإجراءات قانونية سليمة.
تستهدف فقط المخالفين ذوي الخطورة العالية.
https://road-safety.transport.ec.europa.eu/eu-road-safety-policy/priorities/safe-road-use/safe-speed/archive/speeding/speed-limits/speed-enforcement</t>
  </si>
  <si>
    <t>Achieving a 3-star International Road Assessment Programme (iRAP) rating or equivalent is vital for road safety. Global best practices require that 100% of new roads be built to a 3-star standard or higher, and that more than 75% of travel on existing roads meets this benchmark
يُعدّ الحصول على تصنيف ثلاث نجوم من برنامج تقييم الطرق الدولي (iRAP) أو ما يعادله أمرًا بالغ الأهمية لسلامة الطرق. وتتطلب أفضل الممارسات العالمية أن تُبنى جميع الطرق الجديدة وفقًا لمعيار ثلاث نجوم أو أعلى، وأن يفي أكثر من 75% من حركة المرور على الطرق القائمة بهذا المعيار
https://www.adb.org/sites/default/files/publication/814761/carec-rse-manual-5-star-ratings-road-safety-audit.pdf</t>
  </si>
  <si>
    <t>Conducting a Road Safety Audit (RSA) over extensive road networks requires a phased approach. Typically, a single, multidisciplinary team of two to three auditors of new or improved road. Best practices require grouping roads by functional class, prioritizing high-risk corridors, and maintaining strict independence
يتطلب إجراء تدقيق السلامة المرورية على شبكات الطرق الواسعة اتباع نهج تدريجي. عادةً، يستغرق فريق واحد متعدد التخصصات، مؤلف من اثنين إلى ثلاثة مدققين، حمن الطرق الجديدة أو المُحسّنة. تتطلب أفضل الممارسات تصنيف الطرق حسب فئتها الوظيفية، وإعطاء الأولوية للممرات عالية الخطورة، والحفاظ على استقلالية تامة.
https://austroads.gov.au/__data/assets/pdf_file/0026/171728/AGRS06-19-Guide_to_Road_Safety_Part_6_Managing_Road_Safety_Audits.pdf</t>
  </si>
  <si>
    <t>https://irap.org/</t>
  </si>
  <si>
    <t>The best practices for national road network safety rating assessments include a comprehensive understanding of the overall road network safety, merging the benefits of both reactive (accident analysis) and proactive (in-built safety) assessments, and facilitating the efficient distribution of resources for road infrastructure safety improvements
تشمل أفضل الممارسات لتقييمات تصنيف سلامة شبكة الطرق الوطنية فهمًا شاملاً لسلامة شبكة الطرق بشكل عام، ودمج فوائد كل من التقييمات التفاعلية (تحليل الحوادث) والاستباقية (السلامة المدمجة)، وتسهيل التوزيع الفعال للموارد لتحسينات سلامة البنية التحتية للطرق.
https://unece.org/sites/default/files/2024-05/SI_EIRA_MS.pdf</t>
  </si>
  <si>
    <t>The best practices for design standards on roads where pedestrians and cyclists are present include the following key elements:
Dedicated bicycle infrastructure
Intersection treatments
Integration with public transit
Network connectivity and accessibility
Law enforcement
Education and community engagement
These practices aim to create a safe, accessible, and inclusive transportation network that prioritizes the well-being and mobility of all individuals, including pedestrians and cyclists
تشمل أفضل الممارسات لمعايير تصميم الطرق المخصصة للمشاة وراكبي الدراجات العناصر الرئيسية التالية:
بنية تحتية مخصصة للدراجات
معالجة التقاطعات
التكامل مع وسائل النقل العام
ترابط الشبكة وسهولة الوصول إليها
إنفاذ القانون
التوعية والمشاركة المجتمعية
تهدف هذه الممارسات إلى إنشاء شبكة نقل آمنة ومتاحة وشاملة، تُعطي الأولوية لرفاهية جميع الأفراد وحرية تنقلهم، بمن فيهم المشاة وراكبو الدراجات
https://publications.wri.org/citiessafer/.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</si>
</sst>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1" formatCode="_(* #,##0_);_(* \(#,##0\);_(* &quot;-&quot;_);_(@_)"/>
    <numFmt numFmtId="43" formatCode="_(* #,##0.00_);_(* \(#,##0.00\);_(* &quot;-&quot;??_);_(@_)"/>
    <numFmt numFmtId="164" formatCode="_-* #,##0\ &quot;د.ب.‏&quot;_-;\-* #,##0\ &quot;د.ب.‏&quot;_-;_-* &quot;-&quot;\ &quot;د.ب.‏&quot;_-;_-@_-"/>
    <numFmt numFmtId="165" formatCode="&quot;$&quot;#,##0.00"/>
    <numFmt numFmtId="166" formatCode="#,##0.0_);\(#,##0.0\)"/>
    <numFmt numFmtId="167" formatCode="[$-F800]dddd\,\ mmmm\ dd\,\ yyyy"/>
  </numFmts>
  <fonts count="55" x14ac:knownFonts="1">
    <font>
      <sz val="11"/>
      <color theme="1"/>
      <name val="Calibri"/>
      <family val="2"/>
      <scheme val="minor"/>
    </font>
    <font>
      <sz val="11"/>
      <color theme="1"/>
      <name val="Calibri"/>
      <family val="2"/>
      <scheme val="minor"/>
    </font>
    <font>
      <b/>
      <sz val="12"/>
      <color theme="3"/>
      <name val="Calibri"/>
      <family val="2"/>
      <scheme val="minor"/>
    </font>
    <font>
      <sz val="11"/>
      <color theme="1" tint="0.24994659260841701"/>
      <name val="Calibri"/>
      <family val="2"/>
      <scheme val="minor"/>
    </font>
    <font>
      <sz val="9"/>
      <name val="Calibri"/>
      <family val="2"/>
      <scheme val="minor"/>
    </font>
    <font>
      <sz val="11"/>
      <name val="Calibri"/>
      <family val="2"/>
      <scheme val="minor"/>
    </font>
    <font>
      <sz val="11"/>
      <color theme="1" tint="0.34998626667073579"/>
      <name val="Calibri"/>
      <family val="2"/>
      <scheme val="minor"/>
    </font>
    <font>
      <sz val="8"/>
      <name val="Calibri"/>
      <family val="2"/>
      <scheme val="minor"/>
    </font>
    <font>
      <sz val="24"/>
      <color theme="9" tint="-0.499984740745262"/>
      <name val="Calibri Light"/>
      <family val="2"/>
      <scheme val="major"/>
    </font>
    <font>
      <sz val="11"/>
      <color theme="0"/>
      <name val="Calibri"/>
      <family val="2"/>
      <scheme val="minor"/>
    </font>
    <font>
      <b/>
      <sz val="18"/>
      <name val="Calibri Light"/>
      <family val="2"/>
      <scheme val="major"/>
    </font>
    <font>
      <sz val="14"/>
      <name val="Calibri Light"/>
      <family val="2"/>
      <scheme val="major"/>
    </font>
    <font>
      <sz val="14"/>
      <color theme="8"/>
      <name val="Calibri Light"/>
      <family val="2"/>
      <scheme val="major"/>
    </font>
    <font>
      <u/>
      <sz val="11"/>
      <color theme="10"/>
      <name val="Calibri"/>
      <family val="2"/>
      <scheme val="minor"/>
    </font>
    <font>
      <sz val="11"/>
      <color theme="0" tint="-4.9989318521683403E-2"/>
      <name val="Calibri"/>
      <family val="2"/>
      <scheme val="minor"/>
    </font>
    <font>
      <b/>
      <sz val="14"/>
      <color theme="1"/>
      <name val="Calibri"/>
      <family val="2"/>
      <scheme val="minor"/>
    </font>
    <font>
      <sz val="9"/>
      <color theme="1"/>
      <name val="Calibri"/>
      <family val="2"/>
      <scheme val="minor"/>
    </font>
    <font>
      <sz val="18"/>
      <color theme="1"/>
      <name val="Calibri"/>
      <family val="2"/>
      <scheme val="minor"/>
    </font>
    <font>
      <sz val="28"/>
      <color theme="1"/>
      <name val="Calibri"/>
      <family val="2"/>
      <scheme val="minor"/>
    </font>
    <font>
      <b/>
      <sz val="14"/>
      <color theme="0"/>
      <name val="Calibri"/>
      <family val="2"/>
      <scheme val="minor"/>
    </font>
    <font>
      <sz val="10"/>
      <color theme="4" tint="-0.24994659260841701"/>
      <name val="Corbel"/>
      <family val="2"/>
    </font>
    <font>
      <b/>
      <sz val="12"/>
      <color theme="0"/>
      <name val="Calibri Light"/>
      <family val="4"/>
      <scheme val="major"/>
    </font>
    <font>
      <sz val="10"/>
      <color theme="1"/>
      <name val="Calibri"/>
      <family val="2"/>
      <scheme val="minor"/>
    </font>
    <font>
      <sz val="12"/>
      <color theme="1"/>
      <name val="Calibri"/>
      <family val="2"/>
      <scheme val="minor"/>
    </font>
    <font>
      <sz val="12"/>
      <name val="Calibri"/>
      <family val="2"/>
      <scheme val="minor"/>
    </font>
    <font>
      <b/>
      <sz val="12"/>
      <color theme="0"/>
      <name val="Calibri"/>
      <family val="2"/>
      <scheme val="minor"/>
    </font>
    <font>
      <sz val="11"/>
      <color rgb="FF000000"/>
      <name val="Calibri"/>
      <family val="2"/>
      <scheme val="minor"/>
    </font>
    <font>
      <sz val="14"/>
      <color theme="1"/>
      <name val="Calibri"/>
      <family val="2"/>
      <scheme val="minor"/>
    </font>
    <font>
      <sz val="14"/>
      <name val="Calibri"/>
      <family val="2"/>
      <scheme val="minor"/>
    </font>
    <font>
      <sz val="14"/>
      <color rgb="FF000000"/>
      <name val="Calibri"/>
      <family val="2"/>
      <scheme val="minor"/>
    </font>
    <font>
      <sz val="9"/>
      <color rgb="FF000000"/>
      <name val="Calibri"/>
      <family val="2"/>
      <scheme val="minor"/>
    </font>
    <font>
      <b/>
      <sz val="26"/>
      <color theme="1"/>
      <name val="Calibri"/>
      <family val="2"/>
      <scheme val="minor"/>
    </font>
    <font>
      <sz val="10"/>
      <name val="Calibri"/>
      <family val="2"/>
      <scheme val="minor"/>
    </font>
    <font>
      <b/>
      <sz val="18"/>
      <color theme="1"/>
      <name val="Calibri"/>
      <family val="2"/>
      <scheme val="minor"/>
    </font>
    <font>
      <b/>
      <sz val="28"/>
      <color theme="1"/>
      <name val="Calibri"/>
      <family val="2"/>
      <scheme val="minor"/>
    </font>
    <font>
      <b/>
      <sz val="14"/>
      <name val="Calibri"/>
      <family val="2"/>
      <scheme val="minor"/>
    </font>
    <font>
      <sz val="14"/>
      <color rgb="FF3C4043"/>
      <name val="Roboto"/>
    </font>
    <font>
      <sz val="18"/>
      <color rgb="FF3C4043"/>
      <name val="Roboto"/>
    </font>
    <font>
      <b/>
      <sz val="13"/>
      <name val="Calibri"/>
      <family val="2"/>
      <scheme val="minor"/>
    </font>
    <font>
      <b/>
      <sz val="10"/>
      <color theme="0"/>
      <name val="Calibri"/>
      <family val="2"/>
      <scheme val="minor"/>
    </font>
    <font>
      <b/>
      <sz val="16"/>
      <color theme="0"/>
      <name val="Calibri"/>
      <family val="2"/>
      <scheme val="minor"/>
    </font>
    <font>
      <b/>
      <sz val="11"/>
      <color theme="1"/>
      <name val="Calibri"/>
      <family val="2"/>
      <scheme val="minor"/>
    </font>
    <font>
      <b/>
      <sz val="12"/>
      <name val="Calibri"/>
      <family val="2"/>
      <scheme val="minor"/>
    </font>
    <font>
      <b/>
      <sz val="10"/>
      <color theme="1"/>
      <name val="Calibri"/>
      <family val="2"/>
      <scheme val="minor"/>
    </font>
    <font>
      <b/>
      <sz val="13"/>
      <color theme="1"/>
      <name val="Calibri"/>
      <family val="2"/>
      <scheme val="minor"/>
    </font>
    <font>
      <b/>
      <sz val="13.5"/>
      <color theme="1"/>
      <name val="Calibri"/>
      <family val="2"/>
      <scheme val="minor"/>
    </font>
    <font>
      <sz val="26"/>
      <color theme="1"/>
      <name val="Calibri"/>
      <family val="2"/>
      <scheme val="minor"/>
    </font>
    <font>
      <b/>
      <sz val="12"/>
      <color theme="1" tint="0.249977111117893"/>
      <name val="Calibri"/>
      <family val="2"/>
      <scheme val="minor"/>
    </font>
    <font>
      <b/>
      <sz val="36"/>
      <color theme="0"/>
      <name val="Calibri Light"/>
      <family val="2"/>
      <scheme val="major"/>
    </font>
    <font>
      <u/>
      <sz val="26"/>
      <color theme="10"/>
      <name val="Calibri"/>
      <family val="2"/>
      <scheme val="minor"/>
    </font>
    <font>
      <b/>
      <sz val="20"/>
      <color theme="4" tint="0.39997558519241921"/>
      <name val="Calibri"/>
      <family val="2"/>
      <scheme val="minor"/>
    </font>
    <font>
      <b/>
      <sz val="14"/>
      <color theme="1" tint="0.249977111117893"/>
      <name val="Calibri"/>
      <family val="2"/>
      <scheme val="minor"/>
    </font>
    <font>
      <b/>
      <u/>
      <sz val="14"/>
      <color theme="10"/>
      <name val="Calibri"/>
      <family val="2"/>
      <scheme val="minor"/>
    </font>
    <font>
      <b/>
      <sz val="13"/>
      <color theme="9" tint="-0.249977111117893"/>
      <name val="Calibri"/>
      <family val="2"/>
      <scheme val="minor"/>
    </font>
    <font>
      <u/>
      <sz val="12"/>
      <color theme="10"/>
      <name val="Calibri"/>
      <family val="2"/>
      <scheme val="minor"/>
    </font>
  </fonts>
  <fills count="22">
    <fill>
      <patternFill patternType="none"/>
    </fill>
    <fill>
      <patternFill patternType="gray125"/>
    </fill>
    <fill>
      <patternFill patternType="solid">
        <fgColor theme="0"/>
        <bgColor indexed="64"/>
      </patternFill>
    </fill>
    <fill>
      <patternFill patternType="solid">
        <fgColor theme="5" tint="0.39994506668294322"/>
        <bgColor indexed="64"/>
      </patternFill>
    </fill>
    <fill>
      <patternFill patternType="solid">
        <fgColor rgb="FFFFF8D7"/>
        <bgColor indexed="64"/>
      </patternFill>
    </fill>
    <fill>
      <patternFill patternType="solid">
        <fgColor theme="0" tint="-4.9989318521683403E-2"/>
        <bgColor indexed="64"/>
      </patternFill>
    </fill>
    <fill>
      <patternFill patternType="solid">
        <fgColor theme="8"/>
        <bgColor indexed="64"/>
      </patternFill>
    </fill>
    <fill>
      <patternFill patternType="solid">
        <fgColor theme="4" tint="-0.499984740745262"/>
        <bgColor indexed="64"/>
      </patternFill>
    </fill>
    <fill>
      <patternFill patternType="solid">
        <fgColor rgb="FFF3F3F4"/>
        <bgColor indexed="64"/>
      </patternFill>
    </fill>
    <fill>
      <patternFill patternType="solid">
        <fgColor theme="9" tint="-0.499984740745262"/>
        <bgColor rgb="FFBDD6EE"/>
      </patternFill>
    </fill>
    <fill>
      <patternFill patternType="solid">
        <fgColor theme="0" tint="-4.9989318521683403E-2"/>
        <bgColor rgb="FFFFFFFF"/>
      </patternFill>
    </fill>
    <fill>
      <patternFill patternType="solid">
        <fgColor theme="9" tint="-0.499984740745262"/>
        <bgColor indexed="64"/>
      </patternFill>
    </fill>
    <fill>
      <patternFill patternType="solid">
        <fgColor theme="9" tint="-0.499984740745262"/>
        <bgColor rgb="FFFFFFFF"/>
      </patternFill>
    </fill>
    <fill>
      <patternFill patternType="solid">
        <fgColor theme="8" tint="0.79998168889431442"/>
        <bgColor indexed="64"/>
      </patternFill>
    </fill>
    <fill>
      <patternFill patternType="solid">
        <fgColor rgb="FFFEE9E2"/>
        <bgColor indexed="64"/>
      </patternFill>
    </fill>
    <fill>
      <patternFill patternType="solid">
        <fgColor theme="8" tint="0.39997558519241921"/>
        <bgColor indexed="64"/>
      </patternFill>
    </fill>
    <fill>
      <patternFill patternType="solid">
        <fgColor rgb="FFFEF6D2"/>
        <bgColor indexed="64"/>
      </patternFill>
    </fill>
    <fill>
      <patternFill patternType="solid">
        <fgColor rgb="FFFFFFE1"/>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9" tint="0.79998168889431442"/>
        <bgColor indexed="64"/>
      </patternFill>
    </fill>
  </fills>
  <borders count="41">
    <border>
      <left/>
      <right/>
      <top/>
      <bottom/>
      <diagonal/>
    </border>
    <border>
      <left style="thin">
        <color rgb="FF000000"/>
      </left>
      <right style="thin">
        <color rgb="FF000000"/>
      </right>
      <top style="thin">
        <color rgb="FF000000"/>
      </top>
      <bottom style="thin">
        <color rgb="FF000000"/>
      </bottom>
      <diagonal/>
    </border>
    <border>
      <left/>
      <right/>
      <top style="thin">
        <color theme="0"/>
      </top>
      <bottom/>
      <diagonal/>
    </border>
    <border>
      <left style="thin">
        <color theme="0" tint="-0.14996795556505021"/>
      </left>
      <right style="thin">
        <color theme="0" tint="-0.14996795556505021"/>
      </right>
      <top style="thin">
        <color theme="0" tint="-4.9989318521683403E-2"/>
      </top>
      <bottom style="thin">
        <color theme="0" tint="-0.14996795556505021"/>
      </bottom>
      <diagonal/>
    </border>
    <border>
      <left style="thin">
        <color indexed="64"/>
      </left>
      <right style="thin">
        <color indexed="64"/>
      </right>
      <top style="thin">
        <color indexed="64"/>
      </top>
      <bottom style="thin">
        <color indexed="64"/>
      </bottom>
      <diagonal/>
    </border>
    <border>
      <left/>
      <right/>
      <top/>
      <bottom style="medium">
        <color theme="3"/>
      </bottom>
      <diagonal/>
    </border>
    <border>
      <left style="thin">
        <color theme="0"/>
      </left>
      <right style="thin">
        <color theme="0"/>
      </right>
      <top style="thin">
        <color theme="0"/>
      </top>
      <bottom style="thin">
        <color theme="0"/>
      </bottom>
      <diagonal/>
    </border>
    <border>
      <left style="thin">
        <color theme="4" tint="0.39997558519241921"/>
      </left>
      <right style="thin">
        <color theme="4" tint="0.39997558519241921"/>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thin">
        <color rgb="FF000000"/>
      </left>
      <right/>
      <top/>
      <bottom style="thin">
        <color rgb="FF000000"/>
      </bottom>
      <diagonal/>
    </border>
    <border>
      <left/>
      <right/>
      <top/>
      <bottom style="thin">
        <color rgb="FF000000"/>
      </bottom>
      <diagonal/>
    </border>
    <border>
      <left/>
      <right style="hair">
        <color theme="0" tint="-0.34998626667073579"/>
      </right>
      <top/>
      <bottom/>
      <diagonal/>
    </border>
    <border>
      <left style="hair">
        <color theme="0" tint="-0.34998626667073579"/>
      </left>
      <right style="hair">
        <color theme="0" tint="-0.34998626667073579"/>
      </right>
      <top style="hair">
        <color theme="0" tint="-0.34998626667073579"/>
      </top>
      <bottom/>
      <diagonal/>
    </border>
    <border>
      <left style="hair">
        <color theme="0" tint="-0.34998626667073579"/>
      </left>
      <right style="hair">
        <color theme="0" tint="-0.34998626667073579"/>
      </right>
      <top/>
      <bottom style="hair">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hair">
        <color theme="0" tint="-0.34998626667073579"/>
      </left>
      <right/>
      <top/>
      <bottom/>
      <diagonal/>
    </border>
    <border>
      <left style="medium">
        <color theme="0" tint="-0.34998626667073579"/>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right style="medium">
        <color theme="0" tint="-0.34998626667073579"/>
      </right>
      <top style="medium">
        <color theme="0" tint="-0.34998626667073579"/>
      </top>
      <bottom/>
      <diagonal/>
    </border>
    <border>
      <left/>
      <right style="medium">
        <color theme="0" tint="-0.34998626667073579"/>
      </right>
      <top/>
      <bottom style="medium">
        <color theme="0" tint="-0.34998626667073579"/>
      </bottom>
      <diagonal/>
    </border>
    <border>
      <left/>
      <right style="medium">
        <color theme="0" tint="-0.34998626667073579"/>
      </right>
      <top/>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style="medium">
        <color theme="0" tint="-0.34998626667073579"/>
      </left>
      <right/>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top style="medium">
        <color theme="0" tint="-0.34998626667073579"/>
      </top>
      <bottom style="medium">
        <color theme="0" tint="-0.34998626667073579"/>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medium">
        <color theme="0" tint="-0.34998626667073579"/>
      </right>
      <top style="medium">
        <color theme="0" tint="-0.34998626667073579"/>
      </top>
      <bottom/>
      <diagonal/>
    </border>
    <border>
      <left style="hair">
        <color indexed="64"/>
      </left>
      <right style="medium">
        <color theme="0" tint="-0.34998626667073579"/>
      </right>
      <top/>
      <bottom style="medium">
        <color theme="0" tint="-0.34998626667073579"/>
      </bottom>
      <diagonal/>
    </border>
    <border>
      <left style="hair">
        <color indexed="64"/>
      </left>
      <right style="medium">
        <color theme="0" tint="-0.34998626667073579"/>
      </right>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theme="0" tint="-0.34998626667073579"/>
      </left>
      <right/>
      <top/>
      <bottom style="hair">
        <color theme="0" tint="-0.34998626667073579"/>
      </bottom>
      <diagonal/>
    </border>
    <border>
      <left/>
      <right style="hair">
        <color theme="0" tint="-0.34998626667073579"/>
      </right>
      <top/>
      <bottom style="hair">
        <color theme="0" tint="-0.34998626667073579"/>
      </bottom>
      <diagonal/>
    </border>
    <border>
      <left style="thin">
        <color indexed="64"/>
      </left>
      <right style="medium">
        <color theme="0" tint="-0.34998626667073579"/>
      </right>
      <top style="medium">
        <color theme="0" tint="-0.34998626667073579"/>
      </top>
      <bottom/>
      <diagonal/>
    </border>
    <border>
      <left style="thin">
        <color indexed="64"/>
      </left>
      <right style="medium">
        <color theme="0" tint="-0.34998626667073579"/>
      </right>
      <top/>
      <bottom style="medium">
        <color theme="0" tint="-0.34998626667073579"/>
      </bottom>
      <diagonal/>
    </border>
    <border>
      <left style="thin">
        <color indexed="64"/>
      </left>
      <right style="medium">
        <color theme="0" tint="-0.34998626667073579"/>
      </right>
      <top/>
      <bottom/>
      <diagonal/>
    </border>
    <border>
      <left/>
      <right/>
      <top/>
      <bottom style="medium">
        <color theme="0" tint="-0.249977111117893"/>
      </bottom>
      <diagonal/>
    </border>
  </borders>
  <cellStyleXfs count="20">
    <xf numFmtId="0" fontId="0" fillId="0" borderId="0"/>
    <xf numFmtId="0" fontId="2" fillId="0" borderId="0">
      <alignment horizontal="right" indent="1"/>
    </xf>
    <xf numFmtId="0" fontId="1" fillId="0" borderId="0">
      <alignment horizontal="right" wrapText="1" indent="1"/>
    </xf>
    <xf numFmtId="164" fontId="1" fillId="3" borderId="2" applyNumberFormat="0" applyFont="0" applyAlignment="0">
      <alignment horizontal="center"/>
    </xf>
    <xf numFmtId="0" fontId="3" fillId="0" borderId="3">
      <alignment horizontal="left" vertical="top" wrapText="1" indent="1"/>
    </xf>
    <xf numFmtId="14" fontId="6" fillId="0" borderId="0" applyFont="0" applyFill="0" applyBorder="0" applyAlignment="0">
      <alignment horizontal="left" wrapText="1"/>
    </xf>
    <xf numFmtId="0" fontId="1" fillId="0" borderId="0">
      <alignment wrapText="1"/>
    </xf>
    <xf numFmtId="165" fontId="1" fillId="0" borderId="0" applyFont="0" applyFill="0" applyBorder="0" applyProtection="0">
      <alignment horizontal="right"/>
    </xf>
    <xf numFmtId="0" fontId="8" fillId="0" borderId="5" applyNumberFormat="0" applyFill="0" applyAlignment="0" applyProtection="0"/>
    <xf numFmtId="0" fontId="9" fillId="0" borderId="0" applyNumberFormat="0" applyFill="0" applyBorder="0" applyAlignment="0">
      <alignment horizontal="left" vertical="top" wrapText="1" indent="1"/>
    </xf>
    <xf numFmtId="0" fontId="12" fillId="6" borderId="0" applyProtection="0">
      <alignment horizontal="right" vertical="center" indent="6"/>
    </xf>
    <xf numFmtId="0" fontId="1" fillId="0" borderId="0">
      <alignment horizontal="left" vertical="top" wrapText="1" indent="1"/>
    </xf>
    <xf numFmtId="0" fontId="11" fillId="5" borderId="0" applyNumberFormat="0" applyProtection="0">
      <alignment horizontal="center" vertical="top" wrapText="1"/>
    </xf>
    <xf numFmtId="0" fontId="10" fillId="5" borderId="0" applyNumberFormat="0" applyBorder="0" applyProtection="0">
      <alignment horizontal="left" vertical="center"/>
    </xf>
    <xf numFmtId="0" fontId="13" fillId="0" borderId="0" applyNumberFormat="0" applyFill="0" applyBorder="0" applyAlignment="0" applyProtection="0"/>
    <xf numFmtId="0" fontId="14" fillId="5" borderId="0" applyNumberFormat="0" applyBorder="0" applyAlignment="0">
      <alignment horizontal="center" vertical="top" wrapText="1"/>
    </xf>
    <xf numFmtId="0" fontId="20" fillId="0" borderId="0"/>
    <xf numFmtId="0" fontId="21" fillId="7" borderId="6" applyNumberFormat="0" applyProtection="0">
      <alignment horizontal="left" vertical="center" indent="1"/>
    </xf>
    <xf numFmtId="0" fontId="1" fillId="0" borderId="0">
      <alignment horizontal="left" vertical="top" wrapText="1" indent="1"/>
    </xf>
    <xf numFmtId="43" fontId="1" fillId="0" borderId="0" applyFont="0" applyFill="0" applyBorder="0" applyAlignment="0" applyProtection="0"/>
  </cellStyleXfs>
  <cellXfs count="245">
    <xf numFmtId="0" fontId="0" fillId="0" borderId="0" xfId="0"/>
    <xf numFmtId="0" fontId="0" fillId="0" borderId="0" xfId="0" applyAlignment="1">
      <alignment wrapText="1"/>
    </xf>
    <xf numFmtId="0" fontId="0" fillId="0" borderId="0" xfId="0" applyAlignment="1">
      <alignment horizontal="left"/>
    </xf>
    <xf numFmtId="2" fontId="0" fillId="0" borderId="0" xfId="0" applyNumberFormat="1" applyAlignment="1">
      <alignment horizontal="left"/>
    </xf>
    <xf numFmtId="0" fontId="0" fillId="8" borderId="0" xfId="0" applyFill="1"/>
    <xf numFmtId="0" fontId="0" fillId="8" borderId="0" xfId="0" applyFill="1" applyAlignment="1">
      <alignment horizontal="center"/>
    </xf>
    <xf numFmtId="0" fontId="23" fillId="8" borderId="0" xfId="0" applyFont="1" applyFill="1"/>
    <xf numFmtId="9" fontId="24" fillId="10" borderId="8" xfId="0" applyNumberFormat="1" applyFont="1" applyFill="1" applyBorder="1" applyAlignment="1">
      <alignment horizontal="left" vertical="center" wrapText="1"/>
    </xf>
    <xf numFmtId="0" fontId="16" fillId="0" borderId="1" xfId="0" applyFont="1" applyBorder="1" applyAlignment="1">
      <alignment horizontal="left" vertical="top" wrapText="1"/>
    </xf>
    <xf numFmtId="0" fontId="5" fillId="0" borderId="4" xfId="0" applyFont="1" applyBorder="1" applyAlignment="1">
      <alignment horizontal="center" vertical="center" wrapText="1"/>
    </xf>
    <xf numFmtId="0" fontId="5" fillId="0" borderId="4" xfId="0" applyFont="1" applyBorder="1" applyAlignment="1">
      <alignment horizontal="left" vertical="top" wrapText="1"/>
    </xf>
    <xf numFmtId="0" fontId="16" fillId="4" borderId="1" xfId="0" applyFont="1" applyFill="1" applyBorder="1" applyAlignment="1">
      <alignment horizontal="left" vertical="top" wrapText="1"/>
    </xf>
    <xf numFmtId="0" fontId="27" fillId="0" borderId="0" xfId="0" applyFont="1" applyAlignment="1">
      <alignment wrapText="1"/>
    </xf>
    <xf numFmtId="0" fontId="27" fillId="0" borderId="0" xfId="0" applyFont="1"/>
    <xf numFmtId="0" fontId="28" fillId="0" borderId="0" xfId="0" applyFont="1" applyAlignment="1">
      <alignment horizontal="left" vertical="top" wrapText="1"/>
    </xf>
    <xf numFmtId="0" fontId="27" fillId="0" borderId="0" xfId="0" applyFont="1" applyAlignment="1">
      <alignment horizontal="left" vertical="top" wrapText="1"/>
    </xf>
    <xf numFmtId="0" fontId="27" fillId="0" borderId="0" xfId="0" applyFont="1" applyAlignment="1">
      <alignment horizontal="left" vertical="top"/>
    </xf>
    <xf numFmtId="0" fontId="29" fillId="0" borderId="0" xfId="0" applyFont="1" applyAlignment="1">
      <alignment horizontal="left" vertical="top" wrapText="1"/>
    </xf>
    <xf numFmtId="167" fontId="4" fillId="0" borderId="4" xfId="0" applyNumberFormat="1" applyFont="1" applyBorder="1" applyAlignment="1">
      <alignment horizontal="left" vertical="center" wrapText="1"/>
    </xf>
    <xf numFmtId="0" fontId="30" fillId="0" borderId="4" xfId="0" applyFont="1" applyBorder="1" applyAlignment="1">
      <alignment horizontal="left" vertical="top" wrapText="1"/>
    </xf>
    <xf numFmtId="0" fontId="4" fillId="0" borderId="4" xfId="0" applyFont="1" applyBorder="1" applyAlignment="1">
      <alignment horizontal="left" vertical="center" wrapText="1"/>
    </xf>
    <xf numFmtId="0" fontId="5" fillId="0" borderId="4" xfId="0" applyFont="1" applyBorder="1" applyAlignment="1">
      <alignment horizontal="left" vertical="center" wrapText="1"/>
    </xf>
    <xf numFmtId="0" fontId="4" fillId="0" borderId="4" xfId="0" applyFont="1" applyBorder="1" applyAlignment="1">
      <alignment horizontal="center" vertical="center" wrapText="1"/>
    </xf>
    <xf numFmtId="0" fontId="22" fillId="0" borderId="1" xfId="0" applyFont="1" applyBorder="1" applyAlignment="1">
      <alignment horizontal="left" vertical="top" wrapText="1"/>
    </xf>
    <xf numFmtId="0" fontId="26" fillId="0" borderId="4" xfId="0" applyFont="1" applyBorder="1" applyAlignment="1">
      <alignment horizontal="left" vertical="top" wrapText="1"/>
    </xf>
    <xf numFmtId="0" fontId="26" fillId="0" borderId="4" xfId="0" applyFont="1" applyBorder="1" applyAlignment="1">
      <alignment horizontal="center" vertical="top" wrapText="1"/>
    </xf>
    <xf numFmtId="0" fontId="30" fillId="0" borderId="4" xfId="0" applyFont="1" applyBorder="1" applyAlignment="1">
      <alignment horizontal="center" vertical="top" wrapText="1"/>
    </xf>
    <xf numFmtId="0" fontId="5" fillId="2" borderId="4" xfId="0" applyFont="1" applyFill="1" applyBorder="1" applyAlignment="1">
      <alignment horizontal="center" vertical="center" wrapText="1"/>
    </xf>
    <xf numFmtId="0" fontId="4" fillId="0" borderId="4" xfId="0" applyFont="1" applyBorder="1" applyAlignment="1">
      <alignment horizontal="center" vertical="top" wrapText="1"/>
    </xf>
    <xf numFmtId="0" fontId="16" fillId="0" borderId="4" xfId="0" applyFont="1" applyBorder="1" applyAlignment="1">
      <alignment horizontal="left" vertical="top" wrapText="1"/>
    </xf>
    <xf numFmtId="0" fontId="0" fillId="0" borderId="1" xfId="0" applyBorder="1" applyAlignment="1">
      <alignment horizontal="left" vertical="top"/>
    </xf>
    <xf numFmtId="0" fontId="16" fillId="4" borderId="0" xfId="0" applyFont="1" applyFill="1"/>
    <xf numFmtId="0" fontId="0" fillId="0" borderId="1" xfId="0" applyBorder="1" applyAlignment="1">
      <alignment horizontal="left" vertical="top" wrapText="1"/>
    </xf>
    <xf numFmtId="0" fontId="16" fillId="4" borderId="0" xfId="0" applyFont="1" applyFill="1" applyAlignment="1">
      <alignment horizontal="left" vertical="top" wrapText="1"/>
    </xf>
    <xf numFmtId="0" fontId="27" fillId="0" borderId="0" xfId="0" applyFont="1" applyAlignment="1">
      <alignment vertical="top" wrapText="1"/>
    </xf>
    <xf numFmtId="0" fontId="27" fillId="0" borderId="1" xfId="0" applyFont="1" applyBorder="1" applyAlignment="1">
      <alignment horizontal="left" vertical="top" wrapText="1"/>
    </xf>
    <xf numFmtId="0" fontId="27" fillId="8" borderId="0" xfId="0" applyFont="1" applyFill="1"/>
    <xf numFmtId="0" fontId="17" fillId="8" borderId="0" xfId="0" applyFont="1" applyFill="1"/>
    <xf numFmtId="0" fontId="16" fillId="4" borderId="0" xfId="0" applyFont="1" applyFill="1" applyAlignment="1">
      <alignment wrapText="1"/>
    </xf>
    <xf numFmtId="0" fontId="0" fillId="8" borderId="0" xfId="0" applyFill="1" applyAlignment="1">
      <alignment horizontal="left" vertical="center"/>
    </xf>
    <xf numFmtId="0" fontId="0" fillId="8" borderId="14" xfId="0" applyFill="1" applyBorder="1" applyAlignment="1">
      <alignment horizontal="center" vertical="center"/>
    </xf>
    <xf numFmtId="0" fontId="25" fillId="9" borderId="16" xfId="0" applyFont="1" applyFill="1" applyBorder="1" applyAlignment="1">
      <alignment horizontal="center" vertical="center" wrapText="1"/>
    </xf>
    <xf numFmtId="0" fontId="5" fillId="0" borderId="18" xfId="0" applyFont="1" applyBorder="1" applyAlignment="1">
      <alignment vertical="center" wrapText="1"/>
    </xf>
    <xf numFmtId="0" fontId="32" fillId="0" borderId="18" xfId="0" applyFont="1" applyBorder="1" applyAlignment="1">
      <alignment vertical="center" wrapText="1"/>
    </xf>
    <xf numFmtId="0" fontId="32" fillId="0" borderId="19" xfId="0" applyFont="1" applyBorder="1" applyAlignment="1">
      <alignment vertical="center" wrapText="1"/>
    </xf>
    <xf numFmtId="0" fontId="32" fillId="0" borderId="20" xfId="0" applyFont="1" applyBorder="1" applyAlignment="1">
      <alignment vertical="center" wrapText="1"/>
    </xf>
    <xf numFmtId="0" fontId="9" fillId="2" borderId="0" xfId="9" applyFill="1" applyBorder="1">
      <alignment horizontal="left" vertical="top" wrapText="1" indent="1"/>
    </xf>
    <xf numFmtId="43" fontId="19" fillId="12" borderId="13" xfId="19" applyFont="1" applyFill="1" applyBorder="1" applyAlignment="1">
      <alignment vertical="center" wrapText="1"/>
    </xf>
    <xf numFmtId="0" fontId="27" fillId="11" borderId="0" xfId="0" applyFont="1" applyFill="1" applyAlignment="1">
      <alignment vertical="center"/>
    </xf>
    <xf numFmtId="0" fontId="36" fillId="0" borderId="0" xfId="0" applyFont="1" applyAlignment="1">
      <alignment wrapText="1"/>
    </xf>
    <xf numFmtId="0" fontId="37" fillId="0" borderId="0" xfId="0" applyFont="1" applyAlignment="1">
      <alignment wrapText="1"/>
    </xf>
    <xf numFmtId="0" fontId="0" fillId="0" borderId="7" xfId="0" applyBorder="1" applyAlignment="1">
      <alignment wrapText="1"/>
    </xf>
    <xf numFmtId="0" fontId="37" fillId="0" borderId="0" xfId="0" applyFont="1"/>
    <xf numFmtId="0" fontId="1" fillId="0" borderId="0" xfId="0" applyFont="1"/>
    <xf numFmtId="0" fontId="1" fillId="2" borderId="0" xfId="11" applyFill="1">
      <alignment horizontal="left" vertical="top" wrapText="1" indent="1"/>
    </xf>
    <xf numFmtId="0" fontId="1" fillId="2" borderId="0" xfId="6" applyFill="1">
      <alignment wrapText="1"/>
    </xf>
    <xf numFmtId="0" fontId="31" fillId="8" borderId="0" xfId="0" applyFont="1" applyFill="1" applyAlignment="1">
      <alignment horizontal="center" vertical="center" wrapText="1"/>
    </xf>
    <xf numFmtId="0" fontId="0" fillId="2" borderId="0" xfId="0" applyFill="1"/>
    <xf numFmtId="0" fontId="31" fillId="8" borderId="0" xfId="0" applyFont="1" applyFill="1" applyAlignment="1">
      <alignment horizontal="left" vertical="center" wrapText="1"/>
    </xf>
    <xf numFmtId="0" fontId="39" fillId="9" borderId="4" xfId="0" applyFont="1" applyFill="1" applyBorder="1" applyAlignment="1">
      <alignment horizontal="center" vertical="center" wrapText="1"/>
    </xf>
    <xf numFmtId="0" fontId="39" fillId="9" borderId="28" xfId="0" applyFont="1" applyFill="1" applyBorder="1" applyAlignment="1">
      <alignment horizontal="center" vertical="center" wrapText="1"/>
    </xf>
    <xf numFmtId="0" fontId="27" fillId="8" borderId="14" xfId="0" applyFont="1" applyFill="1" applyBorder="1" applyAlignment="1">
      <alignment vertical="center"/>
    </xf>
    <xf numFmtId="41" fontId="24" fillId="0" borderId="27" xfId="0" applyNumberFormat="1" applyFont="1" applyBorder="1" applyAlignment="1">
      <alignment vertical="center" wrapText="1"/>
    </xf>
    <xf numFmtId="166" fontId="24" fillId="4" borderId="27" xfId="0" applyNumberFormat="1" applyFont="1" applyFill="1" applyBorder="1" applyAlignment="1">
      <alignment vertical="center" wrapText="1"/>
    </xf>
    <xf numFmtId="41" fontId="24" fillId="4" borderId="27" xfId="0" applyNumberFormat="1" applyFont="1" applyFill="1" applyBorder="1" applyAlignment="1">
      <alignment horizontal="left" vertical="center" wrapText="1"/>
    </xf>
    <xf numFmtId="0" fontId="0" fillId="2" borderId="0" xfId="0" applyFill="1" applyAlignment="1">
      <alignment wrapText="1"/>
    </xf>
    <xf numFmtId="0" fontId="19" fillId="7" borderId="0" xfId="0" applyFont="1" applyFill="1" applyAlignment="1">
      <alignment horizontal="right" vertical="center" wrapText="1"/>
    </xf>
    <xf numFmtId="0" fontId="27" fillId="2" borderId="0" xfId="0" applyFont="1" applyFill="1"/>
    <xf numFmtId="0" fontId="0" fillId="2" borderId="0" xfId="0" applyFill="1" applyAlignment="1">
      <alignment vertical="center" wrapText="1"/>
    </xf>
    <xf numFmtId="0" fontId="0" fillId="2" borderId="0" xfId="0" applyFill="1" applyAlignment="1">
      <alignment vertical="top" wrapText="1"/>
    </xf>
    <xf numFmtId="0" fontId="19" fillId="7" borderId="0" xfId="0" applyFont="1" applyFill="1" applyAlignment="1">
      <alignment horizontal="right" vertical="top" wrapText="1"/>
    </xf>
    <xf numFmtId="0" fontId="41" fillId="13" borderId="0" xfId="0" applyFont="1" applyFill="1" applyAlignment="1">
      <alignment vertical="top" wrapText="1"/>
    </xf>
    <xf numFmtId="0" fontId="0" fillId="2" borderId="0" xfId="0" applyFill="1" applyAlignment="1">
      <alignment vertical="top"/>
    </xf>
    <xf numFmtId="0" fontId="15" fillId="2" borderId="0" xfId="0" applyFont="1" applyFill="1" applyAlignment="1">
      <alignment vertical="top" wrapText="1"/>
    </xf>
    <xf numFmtId="0" fontId="5" fillId="0" borderId="17" xfId="0" applyFont="1" applyBorder="1" applyAlignment="1">
      <alignment horizontal="center" vertical="center" wrapText="1"/>
    </xf>
    <xf numFmtId="0" fontId="5" fillId="0" borderId="17" xfId="0" applyFont="1" applyBorder="1" applyAlignment="1">
      <alignment horizontal="left" vertical="center" wrapText="1"/>
    </xf>
    <xf numFmtId="0" fontId="15" fillId="8" borderId="0" xfId="0" applyFont="1" applyFill="1" applyAlignment="1">
      <alignment vertical="center" wrapText="1"/>
    </xf>
    <xf numFmtId="0" fontId="40" fillId="9" borderId="0" xfId="0" applyFont="1" applyFill="1" applyAlignment="1">
      <alignment horizontal="center" vertical="center" wrapText="1"/>
    </xf>
    <xf numFmtId="0" fontId="40" fillId="9" borderId="12" xfId="0" applyFont="1" applyFill="1" applyBorder="1" applyAlignment="1">
      <alignment horizontal="center" vertical="center" wrapText="1"/>
    </xf>
    <xf numFmtId="0" fontId="40" fillId="11" borderId="0" xfId="0" applyFont="1" applyFill="1" applyAlignment="1">
      <alignment horizontal="center" vertical="center" wrapText="1"/>
    </xf>
    <xf numFmtId="0" fontId="5" fillId="0" borderId="30" xfId="0" applyFont="1" applyBorder="1" applyAlignment="1">
      <alignment vertical="center" wrapText="1"/>
    </xf>
    <xf numFmtId="0" fontId="5" fillId="0" borderId="31" xfId="0" applyFont="1" applyBorder="1" applyAlignment="1">
      <alignment vertical="center" wrapText="1"/>
    </xf>
    <xf numFmtId="0" fontId="23" fillId="2" borderId="0" xfId="6" applyFont="1" applyFill="1">
      <alignment wrapText="1"/>
    </xf>
    <xf numFmtId="0" fontId="23" fillId="0" borderId="0" xfId="0" applyFont="1"/>
    <xf numFmtId="0" fontId="5" fillId="0" borderId="32" xfId="0" applyFont="1" applyBorder="1" applyAlignment="1">
      <alignment vertical="center" wrapText="1"/>
    </xf>
    <xf numFmtId="0" fontId="32" fillId="0" borderId="32" xfId="0" applyFont="1" applyBorder="1" applyAlignment="1">
      <alignment vertical="center" wrapText="1"/>
    </xf>
    <xf numFmtId="0" fontId="5" fillId="0" borderId="30" xfId="0" applyFont="1" applyBorder="1" applyAlignment="1">
      <alignment vertical="center"/>
    </xf>
    <xf numFmtId="0" fontId="5" fillId="0" borderId="32" xfId="0" applyFont="1" applyBorder="1" applyAlignment="1">
      <alignment vertical="center"/>
    </xf>
    <xf numFmtId="0" fontId="22" fillId="2" borderId="0" xfId="6" applyFont="1" applyFill="1">
      <alignment wrapText="1"/>
    </xf>
    <xf numFmtId="0" fontId="22" fillId="2" borderId="0" xfId="6" applyFont="1" applyFill="1" applyAlignment="1">
      <alignment horizontal="left"/>
    </xf>
    <xf numFmtId="0" fontId="22" fillId="2" borderId="0" xfId="6" applyFont="1" applyFill="1" applyAlignment="1">
      <alignment horizontal="left" wrapText="1"/>
    </xf>
    <xf numFmtId="0" fontId="32" fillId="0" borderId="19" xfId="0" applyFont="1" applyBorder="1" applyAlignment="1">
      <alignment horizontal="left" vertical="center" wrapText="1"/>
    </xf>
    <xf numFmtId="0" fontId="22" fillId="8" borderId="0" xfId="0" applyFont="1" applyFill="1" applyAlignment="1">
      <alignment horizontal="right"/>
    </xf>
    <xf numFmtId="0" fontId="43" fillId="8" borderId="0" xfId="0" applyFont="1" applyFill="1" applyAlignment="1">
      <alignment vertical="center" wrapText="1"/>
    </xf>
    <xf numFmtId="0" fontId="22" fillId="8" borderId="0" xfId="0" applyFont="1" applyFill="1"/>
    <xf numFmtId="0" fontId="32" fillId="0" borderId="18" xfId="0" applyFont="1" applyBorder="1" applyAlignment="1">
      <alignment horizontal="right" vertical="center" wrapText="1"/>
    </xf>
    <xf numFmtId="0" fontId="13" fillId="0" borderId="19" xfId="14" applyBorder="1" applyAlignment="1">
      <alignment vertical="center" wrapText="1"/>
    </xf>
    <xf numFmtId="0" fontId="32" fillId="0" borderId="19" xfId="0" applyFont="1" applyBorder="1" applyAlignment="1">
      <alignment horizontal="right" vertical="center" wrapText="1"/>
    </xf>
    <xf numFmtId="41" fontId="24" fillId="0" borderId="33" xfId="0" applyNumberFormat="1" applyFont="1" applyBorder="1" applyAlignment="1">
      <alignment vertical="center" wrapText="1"/>
    </xf>
    <xf numFmtId="166" fontId="24" fillId="0" borderId="33" xfId="0" applyNumberFormat="1" applyFont="1" applyBorder="1" applyAlignment="1">
      <alignment vertical="center" wrapText="1"/>
    </xf>
    <xf numFmtId="43" fontId="19" fillId="12" borderId="36" xfId="19" applyFont="1" applyFill="1" applyBorder="1" applyAlignment="1">
      <alignment vertical="center" wrapText="1"/>
    </xf>
    <xf numFmtId="41" fontId="24" fillId="0" borderId="4" xfId="0" applyNumberFormat="1" applyFont="1" applyBorder="1" applyAlignment="1">
      <alignment vertical="center" wrapText="1"/>
    </xf>
    <xf numFmtId="41" fontId="24" fillId="16" borderId="4" xfId="0" applyNumberFormat="1" applyFont="1" applyFill="1" applyBorder="1" applyAlignment="1">
      <alignment vertical="center" wrapText="1"/>
    </xf>
    <xf numFmtId="166" fontId="24" fillId="16" borderId="4" xfId="0" applyNumberFormat="1" applyFont="1" applyFill="1" applyBorder="1" applyAlignment="1">
      <alignment vertical="center" wrapText="1"/>
    </xf>
    <xf numFmtId="41" fontId="24" fillId="16" borderId="33" xfId="0" applyNumberFormat="1" applyFont="1" applyFill="1" applyBorder="1" applyAlignment="1">
      <alignment horizontal="left" vertical="center" wrapText="1"/>
    </xf>
    <xf numFmtId="166" fontId="24" fillId="16" borderId="33" xfId="0" applyNumberFormat="1" applyFont="1" applyFill="1" applyBorder="1" applyAlignment="1">
      <alignment vertical="center" wrapText="1"/>
    </xf>
    <xf numFmtId="166" fontId="24" fillId="11" borderId="27" xfId="0" applyNumberFormat="1" applyFont="1" applyFill="1" applyBorder="1" applyAlignment="1">
      <alignment vertical="center" wrapText="1"/>
    </xf>
    <xf numFmtId="41" fontId="24" fillId="17" borderId="33" xfId="0" applyNumberFormat="1" applyFont="1" applyFill="1" applyBorder="1" applyAlignment="1">
      <alignment horizontal="center" vertical="center" wrapText="1"/>
    </xf>
    <xf numFmtId="166" fontId="24" fillId="17" borderId="33" xfId="0" applyNumberFormat="1" applyFont="1" applyFill="1" applyBorder="1" applyAlignment="1">
      <alignment horizontal="center" vertical="center" wrapText="1"/>
    </xf>
    <xf numFmtId="0" fontId="32" fillId="11" borderId="20" xfId="0" applyFont="1" applyFill="1" applyBorder="1" applyAlignment="1">
      <alignment vertical="center" wrapText="1"/>
    </xf>
    <xf numFmtId="41" fontId="28" fillId="17" borderId="27" xfId="0" applyNumberFormat="1" applyFont="1" applyFill="1" applyBorder="1" applyAlignment="1">
      <alignment horizontal="left" vertical="center" wrapText="1"/>
    </xf>
    <xf numFmtId="41" fontId="35" fillId="17" borderId="27" xfId="0" applyNumberFormat="1" applyFont="1" applyFill="1" applyBorder="1" applyAlignment="1">
      <alignment horizontal="left" vertical="center" wrapText="1"/>
    </xf>
    <xf numFmtId="0" fontId="15" fillId="8" borderId="0" xfId="0" applyFont="1" applyFill="1" applyAlignment="1">
      <alignment horizontal="center" vertical="center" wrapText="1"/>
    </xf>
    <xf numFmtId="41" fontId="42" fillId="17" borderId="27" xfId="0" applyNumberFormat="1" applyFont="1" applyFill="1" applyBorder="1" applyAlignment="1">
      <alignment horizontal="center" vertical="center" wrapText="1"/>
    </xf>
    <xf numFmtId="166" fontId="24" fillId="17" borderId="4" xfId="0" applyNumberFormat="1" applyFont="1" applyFill="1" applyBorder="1" applyAlignment="1">
      <alignment horizontal="center" vertical="center" wrapText="1"/>
    </xf>
    <xf numFmtId="43" fontId="19" fillId="12" borderId="36" xfId="19" applyFont="1" applyFill="1" applyBorder="1" applyAlignment="1">
      <alignment horizontal="center" vertical="center" wrapText="1"/>
    </xf>
    <xf numFmtId="41" fontId="24" fillId="0" borderId="4" xfId="0" applyNumberFormat="1" applyFont="1" applyBorder="1" applyAlignment="1">
      <alignment horizontal="center" vertical="center" wrapText="1"/>
    </xf>
    <xf numFmtId="41" fontId="35" fillId="17" borderId="27" xfId="0" applyNumberFormat="1" applyFont="1" applyFill="1" applyBorder="1" applyAlignment="1">
      <alignment horizontal="center" vertical="center" wrapText="1"/>
    </xf>
    <xf numFmtId="41" fontId="24" fillId="17" borderId="33" xfId="0" applyNumberFormat="1" applyFont="1" applyFill="1" applyBorder="1" applyAlignment="1">
      <alignment horizontal="left" vertical="center" wrapText="1"/>
    </xf>
    <xf numFmtId="41" fontId="24" fillId="17" borderId="4" xfId="0" applyNumberFormat="1" applyFont="1" applyFill="1" applyBorder="1" applyAlignment="1">
      <alignment vertical="center" wrapText="1"/>
    </xf>
    <xf numFmtId="0" fontId="24" fillId="0" borderId="30" xfId="0" applyFont="1" applyBorder="1" applyAlignment="1">
      <alignment vertical="center" wrapText="1"/>
    </xf>
    <xf numFmtId="0" fontId="24" fillId="0" borderId="20" xfId="0" applyFont="1" applyBorder="1" applyAlignment="1">
      <alignment vertical="center" wrapText="1"/>
    </xf>
    <xf numFmtId="0" fontId="24" fillId="0" borderId="32" xfId="0" applyFont="1" applyBorder="1" applyAlignment="1">
      <alignment vertical="center" wrapText="1"/>
    </xf>
    <xf numFmtId="0" fontId="28" fillId="0" borderId="32" xfId="0" applyFont="1" applyBorder="1" applyAlignment="1">
      <alignment vertical="center" wrapText="1"/>
    </xf>
    <xf numFmtId="166" fontId="24" fillId="4" borderId="29" xfId="0" applyNumberFormat="1" applyFont="1" applyFill="1" applyBorder="1" applyAlignment="1">
      <alignment vertical="center" wrapText="1"/>
    </xf>
    <xf numFmtId="41" fontId="24" fillId="4" borderId="4" xfId="0" applyNumberFormat="1" applyFont="1" applyFill="1" applyBorder="1" applyAlignment="1">
      <alignment horizontal="left" vertical="center" wrapText="1"/>
    </xf>
    <xf numFmtId="166" fontId="24" fillId="0" borderId="4" xfId="0" applyNumberFormat="1" applyFont="1" applyBorder="1" applyAlignment="1">
      <alignment vertical="center" wrapText="1"/>
    </xf>
    <xf numFmtId="166" fontId="24" fillId="4" borderId="4" xfId="0" applyNumberFormat="1" applyFont="1" applyFill="1" applyBorder="1" applyAlignment="1">
      <alignment vertical="center" wrapText="1"/>
    </xf>
    <xf numFmtId="0" fontId="5" fillId="0" borderId="30" xfId="0" applyFont="1" applyBorder="1" applyAlignment="1">
      <alignment horizontal="left" vertical="center" wrapText="1"/>
    </xf>
    <xf numFmtId="0" fontId="5" fillId="0" borderId="32" xfId="0" applyFont="1" applyBorder="1" applyAlignment="1">
      <alignment horizontal="left" vertical="center" wrapText="1"/>
    </xf>
    <xf numFmtId="0" fontId="22" fillId="8" borderId="0" xfId="0" applyFont="1" applyFill="1" applyAlignment="1">
      <alignment horizontal="left"/>
    </xf>
    <xf numFmtId="41" fontId="24" fillId="16" borderId="33" xfId="0" applyNumberFormat="1" applyFont="1" applyFill="1" applyBorder="1" applyAlignment="1">
      <alignment horizontal="center" vertical="center" wrapText="1"/>
    </xf>
    <xf numFmtId="166" fontId="24" fillId="11" borderId="29" xfId="0" applyNumberFormat="1" applyFont="1" applyFill="1" applyBorder="1" applyAlignment="1">
      <alignment vertical="center" wrapText="1"/>
    </xf>
    <xf numFmtId="0" fontId="32" fillId="0" borderId="32" xfId="0" applyFont="1" applyBorder="1" applyAlignment="1">
      <alignment horizontal="left" vertical="center" wrapText="1"/>
    </xf>
    <xf numFmtId="0" fontId="47" fillId="2" borderId="0" xfId="6" applyFont="1" applyFill="1" applyAlignment="1">
      <alignment horizontal="left" vertical="center" wrapText="1"/>
    </xf>
    <xf numFmtId="41" fontId="24" fillId="4" borderId="28" xfId="0" applyNumberFormat="1" applyFont="1" applyFill="1" applyBorder="1" applyAlignment="1">
      <alignment horizontal="left" vertical="center" wrapText="1"/>
    </xf>
    <xf numFmtId="0" fontId="5" fillId="0" borderId="4" xfId="0" applyFont="1" applyBorder="1" applyAlignment="1">
      <alignment vertical="center"/>
    </xf>
    <xf numFmtId="0" fontId="32" fillId="0" borderId="4" xfId="0" applyFont="1" applyBorder="1" applyAlignment="1">
      <alignment vertical="center" wrapText="1"/>
    </xf>
    <xf numFmtId="0" fontId="5" fillId="0" borderId="4" xfId="0" applyFont="1" applyBorder="1" applyAlignment="1">
      <alignment vertical="center" wrapText="1"/>
    </xf>
    <xf numFmtId="0" fontId="0" fillId="0" borderId="0" xfId="0" applyAlignment="1">
      <alignment vertical="top"/>
    </xf>
    <xf numFmtId="0" fontId="0" fillId="2" borderId="40" xfId="0" applyFill="1" applyBorder="1" applyAlignment="1">
      <alignment vertical="center" wrapText="1"/>
    </xf>
    <xf numFmtId="0" fontId="23" fillId="2" borderId="0" xfId="0" applyFont="1" applyFill="1" applyAlignment="1">
      <alignment vertical="top" wrapText="1"/>
    </xf>
    <xf numFmtId="0" fontId="17" fillId="21" borderId="0" xfId="0" applyFont="1" applyFill="1" applyAlignment="1">
      <alignment vertical="center"/>
    </xf>
    <xf numFmtId="0" fontId="0" fillId="21" borderId="0" xfId="0" applyFill="1" applyAlignment="1">
      <alignment vertical="top"/>
    </xf>
    <xf numFmtId="0" fontId="23" fillId="21" borderId="0" xfId="0" applyFont="1" applyFill="1" applyAlignment="1">
      <alignment vertical="top" wrapText="1"/>
    </xf>
    <xf numFmtId="0" fontId="0" fillId="21" borderId="0" xfId="0" applyFill="1"/>
    <xf numFmtId="0" fontId="23" fillId="21" borderId="0" xfId="0" applyFont="1" applyFill="1" applyAlignment="1">
      <alignment horizontal="center" vertical="top" wrapText="1"/>
    </xf>
    <xf numFmtId="0" fontId="51" fillId="2" borderId="0" xfId="6" applyFont="1" applyFill="1" applyAlignment="1">
      <alignment horizontal="left" vertical="center" wrapText="1"/>
    </xf>
    <xf numFmtId="0" fontId="52" fillId="2" borderId="0" xfId="14" applyNumberFormat="1" applyFont="1" applyFill="1" applyBorder="1" applyAlignment="1">
      <alignment horizontal="left" vertical="center" wrapText="1"/>
    </xf>
    <xf numFmtId="0" fontId="52" fillId="2" borderId="0" xfId="14" applyFont="1" applyFill="1" applyBorder="1" applyAlignment="1">
      <alignment horizontal="left"/>
    </xf>
    <xf numFmtId="0" fontId="27" fillId="2" borderId="0" xfId="6" applyFont="1" applyFill="1" applyAlignment="1">
      <alignment horizontal="left"/>
    </xf>
    <xf numFmtId="1" fontId="15" fillId="0" borderId="0" xfId="19" applyNumberFormat="1" applyFont="1" applyFill="1" applyBorder="1" applyAlignment="1">
      <alignment horizontal="left" vertical="center"/>
    </xf>
    <xf numFmtId="0" fontId="43" fillId="21" borderId="0" xfId="0" applyFont="1" applyFill="1" applyAlignment="1">
      <alignment horizontal="center" vertical="center" wrapText="1"/>
    </xf>
    <xf numFmtId="0" fontId="48" fillId="11" borderId="0" xfId="0" applyFont="1" applyFill="1" applyAlignment="1">
      <alignment horizontal="center" vertical="top" wrapText="1"/>
    </xf>
    <xf numFmtId="0" fontId="54" fillId="2" borderId="0" xfId="14" applyFont="1" applyFill="1" applyBorder="1" applyAlignment="1">
      <alignment vertical="center" wrapText="1"/>
    </xf>
    <xf numFmtId="0" fontId="23" fillId="2" borderId="40" xfId="0" applyFont="1" applyFill="1" applyBorder="1" applyAlignment="1">
      <alignment vertical="center" wrapText="1"/>
    </xf>
    <xf numFmtId="0" fontId="25" fillId="11" borderId="0" xfId="0" applyFont="1" applyFill="1" applyAlignment="1">
      <alignment vertical="center" wrapText="1"/>
    </xf>
    <xf numFmtId="0" fontId="28" fillId="0" borderId="30" xfId="0" applyFont="1" applyBorder="1" applyAlignment="1">
      <alignment vertical="center"/>
    </xf>
    <xf numFmtId="0" fontId="28" fillId="0" borderId="32" xfId="0" applyFont="1" applyBorder="1" applyAlignment="1">
      <alignment vertical="center"/>
    </xf>
    <xf numFmtId="0" fontId="28" fillId="0" borderId="20" xfId="0" applyFont="1" applyBorder="1" applyAlignment="1">
      <alignment vertical="center"/>
    </xf>
    <xf numFmtId="49" fontId="35" fillId="0" borderId="16" xfId="0" applyNumberFormat="1" applyFont="1" applyBorder="1" applyAlignment="1">
      <alignment horizontal="left" vertical="center" wrapText="1" indent="1"/>
    </xf>
    <xf numFmtId="49" fontId="35" fillId="0" borderId="26" xfId="0" applyNumberFormat="1" applyFont="1" applyBorder="1" applyAlignment="1">
      <alignment horizontal="left" vertical="center" wrapText="1" indent="1"/>
    </xf>
    <xf numFmtId="0" fontId="31" fillId="8" borderId="0" xfId="0" applyFont="1" applyFill="1" applyAlignment="1">
      <alignment horizontal="center" vertical="center" wrapText="1"/>
    </xf>
    <xf numFmtId="0" fontId="46" fillId="8" borderId="0" xfId="0" applyFont="1" applyFill="1" applyAlignment="1">
      <alignment horizontal="center" vertical="center" wrapText="1"/>
    </xf>
    <xf numFmtId="0" fontId="15" fillId="14" borderId="0" xfId="0" applyFont="1" applyFill="1" applyAlignment="1">
      <alignment horizontal="center" vertical="center" wrapText="1"/>
    </xf>
    <xf numFmtId="0" fontId="15" fillId="15" borderId="0" xfId="0" applyFont="1" applyFill="1" applyAlignment="1">
      <alignment horizontal="center" vertical="center" wrapText="1"/>
    </xf>
    <xf numFmtId="0" fontId="40" fillId="9" borderId="15" xfId="0" applyFont="1" applyFill="1" applyBorder="1" applyAlignment="1">
      <alignment horizontal="center" vertical="center" wrapText="1"/>
    </xf>
    <xf numFmtId="0" fontId="40" fillId="9" borderId="0" xfId="0" applyFont="1" applyFill="1" applyAlignment="1">
      <alignment horizontal="center" vertical="center" wrapText="1"/>
    </xf>
    <xf numFmtId="0" fontId="40" fillId="9" borderId="11" xfId="0" applyFont="1" applyFill="1" applyBorder="1" applyAlignment="1">
      <alignment horizontal="center" vertical="center" wrapText="1"/>
    </xf>
    <xf numFmtId="49" fontId="35" fillId="0" borderId="16" xfId="0" applyNumberFormat="1" applyFont="1" applyBorder="1" applyAlignment="1">
      <alignment horizontal="left" vertical="center" wrapText="1"/>
    </xf>
    <xf numFmtId="49" fontId="35" fillId="0" borderId="26" xfId="0" applyNumberFormat="1" applyFont="1" applyBorder="1" applyAlignment="1">
      <alignment horizontal="left" vertical="center" wrapText="1"/>
    </xf>
    <xf numFmtId="49" fontId="35" fillId="0" borderId="24" xfId="0" applyNumberFormat="1" applyFont="1" applyBorder="1" applyAlignment="1">
      <alignment horizontal="left" vertical="center" wrapText="1" indent="1"/>
    </xf>
    <xf numFmtId="49" fontId="35" fillId="0" borderId="25" xfId="0" applyNumberFormat="1" applyFont="1" applyBorder="1" applyAlignment="1">
      <alignment horizontal="left" vertical="center" wrapText="1" indent="1"/>
    </xf>
    <xf numFmtId="49" fontId="35" fillId="0" borderId="21" xfId="0" applyNumberFormat="1" applyFont="1" applyBorder="1" applyAlignment="1">
      <alignment horizontal="left" vertical="center" wrapText="1" indent="1"/>
    </xf>
    <xf numFmtId="49" fontId="35" fillId="0" borderId="22" xfId="0" applyNumberFormat="1" applyFont="1" applyBorder="1" applyAlignment="1">
      <alignment horizontal="left" vertical="center" wrapText="1" indent="1"/>
    </xf>
    <xf numFmtId="0" fontId="32" fillId="0" borderId="18" xfId="0" applyFont="1" applyBorder="1" applyAlignment="1">
      <alignment horizontal="left" vertical="center" wrapText="1"/>
    </xf>
    <xf numFmtId="0" fontId="32" fillId="0" borderId="19" xfId="0" applyFont="1" applyBorder="1" applyAlignment="1">
      <alignment horizontal="left" vertical="center" wrapText="1"/>
    </xf>
    <xf numFmtId="0" fontId="5" fillId="0" borderId="30" xfId="0" applyFont="1" applyBorder="1" applyAlignment="1">
      <alignment horizontal="left" vertical="center" wrapText="1"/>
    </xf>
    <xf numFmtId="0" fontId="5" fillId="0" borderId="32" xfId="0" applyFont="1" applyBorder="1" applyAlignment="1">
      <alignment horizontal="left" vertical="center" wrapText="1"/>
    </xf>
    <xf numFmtId="0" fontId="32" fillId="0" borderId="32" xfId="0" applyFont="1" applyBorder="1" applyAlignment="1">
      <alignment horizontal="left" vertical="center" wrapText="1"/>
    </xf>
    <xf numFmtId="0" fontId="19" fillId="11" borderId="13" xfId="0" applyFont="1" applyFill="1" applyBorder="1" applyAlignment="1">
      <alignment horizontal="center" vertical="center" wrapText="1"/>
    </xf>
    <xf numFmtId="0" fontId="19" fillId="11" borderId="35" xfId="0" applyFont="1" applyFill="1" applyBorder="1" applyAlignment="1">
      <alignment horizontal="center" vertical="center" wrapText="1"/>
    </xf>
    <xf numFmtId="0" fontId="0" fillId="0" borderId="0" xfId="0" applyAlignment="1">
      <alignment horizontal="center"/>
    </xf>
    <xf numFmtId="0" fontId="49" fillId="20" borderId="0" xfId="14" applyFont="1" applyFill="1" applyAlignment="1">
      <alignment horizontal="center" vertical="center" wrapText="1"/>
    </xf>
    <xf numFmtId="0" fontId="48" fillId="11" borderId="0" xfId="0" applyFont="1" applyFill="1" applyAlignment="1">
      <alignment horizontal="center" vertical="top" wrapText="1"/>
    </xf>
    <xf numFmtId="0" fontId="25" fillId="11" borderId="0" xfId="0" applyFont="1" applyFill="1" applyAlignment="1">
      <alignment horizontal="center" vertical="center" wrapText="1"/>
    </xf>
    <xf numFmtId="0" fontId="17" fillId="21" borderId="0" xfId="0" applyFont="1" applyFill="1" applyAlignment="1">
      <alignment horizontal="center" vertical="center"/>
    </xf>
    <xf numFmtId="0" fontId="33" fillId="19" borderId="0" xfId="11" applyFont="1" applyFill="1" applyAlignment="1">
      <alignment horizontal="center" vertical="top" wrapText="1"/>
    </xf>
    <xf numFmtId="0" fontId="50" fillId="20" borderId="0" xfId="6" applyFont="1" applyFill="1" applyAlignment="1">
      <alignment horizontal="center" vertical="center"/>
    </xf>
    <xf numFmtId="49" fontId="15" fillId="0" borderId="4" xfId="0" applyNumberFormat="1" applyFont="1" applyBorder="1" applyAlignment="1">
      <alignment horizontal="left" vertical="center" wrapText="1" indent="1"/>
    </xf>
    <xf numFmtId="49" fontId="35" fillId="0" borderId="4" xfId="0" applyNumberFormat="1" applyFont="1" applyBorder="1" applyAlignment="1">
      <alignment horizontal="left" vertical="center" wrapText="1"/>
    </xf>
    <xf numFmtId="49" fontId="35" fillId="0" borderId="4" xfId="0" applyNumberFormat="1" applyFont="1" applyBorder="1" applyAlignment="1">
      <alignment horizontal="left" vertical="center" wrapText="1" indent="1"/>
    </xf>
    <xf numFmtId="0" fontId="18" fillId="8" borderId="0" xfId="0" applyFont="1" applyFill="1" applyAlignment="1">
      <alignment horizontal="center" vertical="center" wrapText="1"/>
    </xf>
    <xf numFmtId="49" fontId="15" fillId="0" borderId="0" xfId="0" applyNumberFormat="1" applyFont="1" applyAlignment="1">
      <alignment horizontal="left" vertical="center" wrapText="1" indent="1"/>
    </xf>
    <xf numFmtId="49" fontId="15" fillId="0" borderId="16" xfId="0" applyNumberFormat="1" applyFont="1" applyBorder="1" applyAlignment="1">
      <alignment horizontal="left" vertical="center" wrapText="1" indent="1"/>
    </xf>
    <xf numFmtId="49" fontId="15" fillId="0" borderId="26" xfId="0" applyNumberFormat="1" applyFont="1" applyBorder="1" applyAlignment="1">
      <alignment horizontal="left" vertical="center" wrapText="1" indent="1"/>
    </xf>
    <xf numFmtId="49" fontId="15" fillId="0" borderId="22" xfId="0" applyNumberFormat="1" applyFont="1" applyBorder="1" applyAlignment="1">
      <alignment horizontal="left" vertical="center" wrapText="1" indent="1"/>
    </xf>
    <xf numFmtId="49" fontId="15" fillId="0" borderId="24" xfId="0" applyNumberFormat="1" applyFont="1" applyBorder="1" applyAlignment="1">
      <alignment horizontal="left" vertical="center" wrapText="1" indent="1"/>
    </xf>
    <xf numFmtId="49" fontId="15" fillId="0" borderId="25" xfId="0" applyNumberFormat="1" applyFont="1" applyBorder="1" applyAlignment="1">
      <alignment horizontal="left" vertical="center" wrapText="1" indent="1"/>
    </xf>
    <xf numFmtId="49" fontId="15" fillId="0" borderId="21" xfId="0" applyNumberFormat="1" applyFont="1" applyBorder="1" applyAlignment="1">
      <alignment horizontal="left" vertical="center" wrapText="1" indent="1"/>
    </xf>
    <xf numFmtId="49" fontId="35" fillId="0" borderId="23" xfId="0" applyNumberFormat="1" applyFont="1" applyBorder="1" applyAlignment="1">
      <alignment horizontal="left" vertical="center" wrapText="1" indent="1"/>
    </xf>
    <xf numFmtId="49" fontId="35" fillId="0" borderId="0" xfId="0" applyNumberFormat="1" applyFont="1" applyAlignment="1">
      <alignment horizontal="left" vertical="center" wrapText="1" indent="1"/>
    </xf>
    <xf numFmtId="49" fontId="15" fillId="0" borderId="23" xfId="0" applyNumberFormat="1" applyFont="1" applyBorder="1" applyAlignment="1">
      <alignment horizontal="left" vertical="center" wrapText="1" indent="1"/>
    </xf>
    <xf numFmtId="49" fontId="15" fillId="0" borderId="16" xfId="0" applyNumberFormat="1" applyFont="1" applyBorder="1" applyAlignment="1">
      <alignment horizontal="left" vertical="center" wrapText="1"/>
    </xf>
    <xf numFmtId="49" fontId="15" fillId="0" borderId="26" xfId="0" applyNumberFormat="1" applyFont="1" applyBorder="1" applyAlignment="1">
      <alignment horizontal="left" vertical="center" wrapText="1"/>
    </xf>
    <xf numFmtId="0" fontId="5" fillId="0" borderId="31" xfId="0" applyFont="1" applyBorder="1" applyAlignment="1">
      <alignment horizontal="left" vertical="center" wrapText="1"/>
    </xf>
    <xf numFmtId="49" fontId="15" fillId="0" borderId="27" xfId="0" applyNumberFormat="1" applyFont="1" applyBorder="1" applyAlignment="1">
      <alignment horizontal="left" vertical="center" wrapText="1"/>
    </xf>
    <xf numFmtId="0" fontId="24" fillId="0" borderId="32" xfId="0" applyFont="1" applyBorder="1" applyAlignment="1">
      <alignment horizontal="center" vertical="top" wrapText="1"/>
    </xf>
    <xf numFmtId="0" fontId="15" fillId="18" borderId="0" xfId="0" applyFont="1" applyFill="1" applyAlignment="1">
      <alignment horizontal="center" vertical="center" wrapText="1"/>
    </xf>
    <xf numFmtId="0" fontId="24" fillId="0" borderId="32" xfId="0" applyFont="1" applyBorder="1" applyAlignment="1">
      <alignment horizontal="center" vertical="center" wrapText="1"/>
    </xf>
    <xf numFmtId="49" fontId="42" fillId="0" borderId="22" xfId="0" applyNumberFormat="1" applyFont="1" applyBorder="1" applyAlignment="1">
      <alignment horizontal="left" vertical="center" wrapText="1" indent="1"/>
    </xf>
    <xf numFmtId="0" fontId="32" fillId="0" borderId="32" xfId="0" applyFont="1" applyBorder="1" applyAlignment="1">
      <alignment horizontal="center" vertical="center" wrapText="1"/>
    </xf>
    <xf numFmtId="49" fontId="42" fillId="0" borderId="0" xfId="0" applyNumberFormat="1" applyFont="1" applyAlignment="1">
      <alignment horizontal="left" vertical="center" wrapText="1" indent="1"/>
    </xf>
    <xf numFmtId="49" fontId="42" fillId="0" borderId="25" xfId="0" applyNumberFormat="1" applyFont="1" applyBorder="1" applyAlignment="1">
      <alignment horizontal="left" vertical="center" wrapText="1" indent="1"/>
    </xf>
    <xf numFmtId="0" fontId="32" fillId="0" borderId="30" xfId="0" applyFont="1" applyBorder="1" applyAlignment="1">
      <alignment horizontal="right" vertical="center" wrapText="1"/>
    </xf>
    <xf numFmtId="0" fontId="32" fillId="0" borderId="32" xfId="0" applyFont="1" applyBorder="1" applyAlignment="1">
      <alignment horizontal="right" vertical="center" wrapText="1"/>
    </xf>
    <xf numFmtId="0" fontId="28" fillId="0" borderId="32" xfId="0" applyFont="1" applyBorder="1" applyAlignment="1">
      <alignment horizontal="center" vertical="center"/>
    </xf>
    <xf numFmtId="49" fontId="35" fillId="0" borderId="27" xfId="0" applyNumberFormat="1" applyFont="1" applyBorder="1" applyAlignment="1">
      <alignment horizontal="left" vertical="center" wrapText="1" indent="1"/>
    </xf>
    <xf numFmtId="49" fontId="45" fillId="0" borderId="27" xfId="0" applyNumberFormat="1" applyFont="1" applyBorder="1" applyAlignment="1">
      <alignment vertical="center" wrapText="1"/>
    </xf>
    <xf numFmtId="49" fontId="44" fillId="0" borderId="27" xfId="0" applyNumberFormat="1" applyFont="1" applyBorder="1" applyAlignment="1">
      <alignment horizontal="left" vertical="center" wrapText="1" indent="1"/>
    </xf>
    <xf numFmtId="49" fontId="44" fillId="0" borderId="34" xfId="0" applyNumberFormat="1" applyFont="1" applyBorder="1" applyAlignment="1">
      <alignment horizontal="left" vertical="center" wrapText="1" indent="1"/>
    </xf>
    <xf numFmtId="49" fontId="44" fillId="0" borderId="33" xfId="0" applyNumberFormat="1" applyFont="1" applyBorder="1" applyAlignment="1">
      <alignment horizontal="left" vertical="center" wrapText="1" indent="1"/>
    </xf>
    <xf numFmtId="0" fontId="34" fillId="8" borderId="0" xfId="0" applyFont="1" applyFill="1" applyAlignment="1">
      <alignment horizontal="center" vertical="center" wrapText="1"/>
    </xf>
    <xf numFmtId="49" fontId="44" fillId="0" borderId="27" xfId="0" applyNumberFormat="1" applyFont="1" applyBorder="1" applyAlignment="1">
      <alignment vertical="center" wrapText="1"/>
    </xf>
    <xf numFmtId="49" fontId="44" fillId="0" borderId="27" xfId="0" applyNumberFormat="1" applyFont="1" applyBorder="1" applyAlignment="1">
      <alignment horizontal="left" vertical="center" wrapText="1"/>
    </xf>
    <xf numFmtId="49" fontId="44" fillId="0" borderId="4" xfId="0" applyNumberFormat="1" applyFont="1" applyBorder="1" applyAlignment="1">
      <alignment horizontal="left" vertical="center" wrapText="1" indent="1"/>
    </xf>
    <xf numFmtId="0" fontId="5" fillId="0" borderId="4" xfId="0" applyFont="1" applyBorder="1" applyAlignment="1">
      <alignment horizontal="left" vertical="center" wrapText="1"/>
    </xf>
    <xf numFmtId="0" fontId="32" fillId="0" borderId="4" xfId="0" applyFont="1" applyBorder="1" applyAlignment="1">
      <alignment horizontal="left" vertical="center" wrapText="1"/>
    </xf>
    <xf numFmtId="49" fontId="38" fillId="0" borderId="27" xfId="0" applyNumberFormat="1" applyFont="1" applyBorder="1" applyAlignment="1">
      <alignment horizontal="left" vertical="center" wrapText="1"/>
    </xf>
    <xf numFmtId="49" fontId="38" fillId="0" borderId="34" xfId="0" applyNumberFormat="1" applyFont="1" applyBorder="1" applyAlignment="1">
      <alignment horizontal="left" vertical="center" wrapText="1"/>
    </xf>
    <xf numFmtId="49" fontId="38" fillId="0" borderId="33" xfId="0" applyNumberFormat="1" applyFont="1" applyBorder="1" applyAlignment="1">
      <alignment horizontal="left" vertical="center" wrapText="1"/>
    </xf>
    <xf numFmtId="49" fontId="53" fillId="0" borderId="27" xfId="0" applyNumberFormat="1" applyFont="1" applyBorder="1" applyAlignment="1">
      <alignment horizontal="left" vertical="center" wrapText="1"/>
    </xf>
    <xf numFmtId="49" fontId="35" fillId="0" borderId="27" xfId="0" applyNumberFormat="1" applyFont="1" applyBorder="1" applyAlignment="1">
      <alignment horizontal="left" vertical="center" wrapText="1"/>
    </xf>
    <xf numFmtId="0" fontId="15" fillId="0" borderId="9" xfId="0" applyFont="1" applyBorder="1" applyAlignment="1">
      <alignment horizontal="center" vertical="top"/>
    </xf>
    <xf numFmtId="0" fontId="15" fillId="0" borderId="10" xfId="0" applyFont="1" applyBorder="1" applyAlignment="1">
      <alignment horizontal="center" vertical="top"/>
    </xf>
    <xf numFmtId="0" fontId="24" fillId="0" borderId="32" xfId="0" applyFont="1" applyBorder="1" applyAlignment="1">
      <alignment horizontal="right" vertical="center" wrapText="1"/>
    </xf>
    <xf numFmtId="0" fontId="24" fillId="0" borderId="30" xfId="0" applyFont="1" applyBorder="1" applyAlignment="1">
      <alignment horizontal="right" vertical="center" wrapText="1"/>
    </xf>
    <xf numFmtId="0" fontId="54" fillId="0" borderId="32" xfId="14" applyFont="1" applyBorder="1" applyAlignment="1">
      <alignment horizontal="right" vertical="center" wrapText="1"/>
    </xf>
    <xf numFmtId="0" fontId="24" fillId="0" borderId="30" xfId="0" applyFont="1" applyBorder="1" applyAlignment="1">
      <alignment horizontal="right" vertical="center" wrapText="1"/>
    </xf>
    <xf numFmtId="0" fontId="24" fillId="0" borderId="32" xfId="0" applyFont="1" applyBorder="1" applyAlignment="1">
      <alignment horizontal="right" vertical="center" wrapText="1"/>
    </xf>
    <xf numFmtId="0" fontId="24" fillId="0" borderId="37" xfId="0" applyFont="1" applyBorder="1" applyAlignment="1">
      <alignment horizontal="left" vertical="center" wrapText="1"/>
    </xf>
    <xf numFmtId="0" fontId="24" fillId="0" borderId="38" xfId="0" applyFont="1" applyBorder="1" applyAlignment="1">
      <alignment horizontal="left" vertical="center" wrapText="1"/>
    </xf>
    <xf numFmtId="0" fontId="24" fillId="0" borderId="39" xfId="0" applyFont="1" applyBorder="1" applyAlignment="1">
      <alignment horizontal="left" vertical="center" wrapText="1"/>
    </xf>
    <xf numFmtId="0" fontId="24" fillId="0" borderId="38" xfId="0" applyFont="1" applyBorder="1" applyAlignment="1">
      <alignment vertical="center" wrapText="1"/>
    </xf>
    <xf numFmtId="0" fontId="24" fillId="0" borderId="32" xfId="0" applyFont="1" applyBorder="1" applyAlignment="1">
      <alignment horizontal="left" vertical="center" wrapText="1"/>
    </xf>
  </cellXfs>
  <cellStyles count="20">
    <cellStyle name="Blank" xfId="9" xr:uid="{27A5929F-1AC9-423A-8110-8AB7C5B3F392}"/>
    <cellStyle name="Comma" xfId="19" builtinId="3"/>
    <cellStyle name="Currency 2" xfId="7" xr:uid="{F43A0367-DC33-4C80-A9CA-8A85E519C953}"/>
    <cellStyle name="Date" xfId="5" xr:uid="{0535F48D-B417-4353-91FC-D3762C11E4ED}"/>
    <cellStyle name="DayText" xfId="4" xr:uid="{06F16DF0-357F-46DB-9325-F51326F4F60A}"/>
    <cellStyle name="Gray Fill 2" xfId="15" xr:uid="{C44FF5C0-5FA8-4516-A3D9-22F1BC315210}"/>
    <cellStyle name="Heading 1 2" xfId="12" xr:uid="{B5CA64FD-E19E-4877-ADEC-C406A1CEF886}"/>
    <cellStyle name="Heading 1 3" xfId="17" xr:uid="{59C38484-C3B9-4824-B47C-03DEDD62D740}"/>
    <cellStyle name="Hyperlink" xfId="14" builtinId="8"/>
    <cellStyle name="Let's Go" xfId="10" xr:uid="{170D8A0F-6280-446A-A7AD-F080812FF8FC}"/>
    <cellStyle name="Normal" xfId="0" builtinId="0"/>
    <cellStyle name="Normal 2" xfId="6" xr:uid="{E6BA2838-DCF6-4DB8-8659-1D2C2715BD33}"/>
    <cellStyle name="Normal 3" xfId="11" xr:uid="{577EBCDE-8D95-4549-B3F6-76C8E6DF780A}"/>
    <cellStyle name="Normal 4" xfId="16" xr:uid="{C9681F91-E7AA-4862-8B13-860F6A30D1C9}"/>
    <cellStyle name="Normal 5" xfId="18" xr:uid="{740FCB2E-9A37-4F3F-80B6-04ECDC2387B7}"/>
    <cellStyle name="Revenue fill" xfId="3" xr:uid="{60586832-8F70-40E4-941E-7AA09D793FCC}"/>
    <cellStyle name="Table Details" xfId="2" xr:uid="{1F0897C5-3B41-483F-90E6-035F1EC5E114}"/>
    <cellStyle name="Table Heading 1" xfId="1" xr:uid="{81269FB9-8682-4FE5-ADA5-6EE27EDA7B4C}"/>
    <cellStyle name="Title 2" xfId="8" xr:uid="{E803D71B-56F0-436F-B99B-E10D34F88AB3}"/>
    <cellStyle name="Title 3" xfId="13" xr:uid="{0F63CFE0-8A64-4190-B397-3C2978DB5D9C}"/>
  </cellStyles>
  <dxfs count="1212">
    <dxf>
      <font>
        <color rgb="FF006100"/>
      </font>
      <fill>
        <patternFill>
          <bgColor rgb="FFC6EFCE"/>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9" tint="0.39994506668294322"/>
        </patternFill>
      </fill>
    </dxf>
    <dxf>
      <fill>
        <patternFill>
          <bgColor rgb="FFFFD9DA"/>
        </patternFill>
      </fill>
    </dxf>
    <dxf>
      <font>
        <color rgb="FF006100"/>
      </font>
      <fill>
        <patternFill>
          <bgColor rgb="FFC6EFCE"/>
        </patternFill>
      </fill>
    </dxf>
    <dxf>
      <font>
        <color rgb="FF006100"/>
      </font>
      <fill>
        <patternFill>
          <bgColor rgb="FFC6EFCE"/>
        </patternFill>
      </fill>
    </dxf>
    <dxf>
      <font>
        <color rgb="FF9C0006"/>
      </font>
    </dxf>
    <dxf>
      <font>
        <color rgb="FF9C0006"/>
      </font>
    </dxf>
    <dxf>
      <font>
        <color rgb="FF9C0006"/>
      </font>
    </dxf>
    <dxf>
      <font>
        <color rgb="FF9C0006"/>
      </font>
    </dxf>
    <dxf>
      <font>
        <color rgb="FF9C0006"/>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0"/>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rgb="FFFFD9DA"/>
        </patternFill>
      </fill>
    </dxf>
    <dxf>
      <fill>
        <patternFill>
          <bgColor theme="9" tint="0.39994506668294322"/>
        </patternFill>
      </fill>
    </dxf>
    <dxf>
      <fill>
        <patternFill>
          <bgColor theme="8" tint="0.39994506668294322"/>
        </patternFill>
      </fill>
    </dxf>
    <dxf>
      <fill>
        <patternFill>
          <bgColor theme="0"/>
        </patternFill>
      </fill>
    </dxf>
    <dxf>
      <fill>
        <patternFill>
          <bgColor rgb="FFFFD9DA"/>
        </patternFill>
      </fill>
    </dxf>
    <dxf>
      <fill>
        <patternFill>
          <bgColor theme="8" tint="0.39994506668294322"/>
        </patternFill>
      </fill>
    </dxf>
    <dxf>
      <fill>
        <patternFill>
          <bgColor theme="9" tint="0.39994506668294322"/>
        </patternFill>
      </fill>
    </dxf>
    <dxf>
      <font>
        <color rgb="FF006100"/>
      </font>
      <fill>
        <patternFill>
          <bgColor rgb="FFC6EFCE"/>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0"/>
        </patternFill>
      </fill>
    </dxf>
    <dxf>
      <fill>
        <patternFill>
          <bgColor theme="0"/>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0"/>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0"/>
        </patternFill>
      </fill>
    </dxf>
    <dxf>
      <fill>
        <patternFill>
          <bgColor rgb="FFFFD9DA"/>
        </patternFill>
      </fill>
    </dxf>
    <dxf>
      <fill>
        <patternFill>
          <bgColor theme="9" tint="0.39994506668294322"/>
        </patternFill>
      </fill>
    </dxf>
    <dxf>
      <fill>
        <patternFill>
          <bgColor theme="8" tint="0.39994506668294322"/>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0"/>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0"/>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0"/>
        </patternFill>
      </fill>
    </dxf>
    <dxf>
      <fill>
        <patternFill>
          <bgColor theme="0"/>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0"/>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0"/>
        </patternFill>
      </fill>
    </dxf>
    <dxf>
      <fill>
        <patternFill>
          <bgColor theme="0"/>
        </patternFill>
      </fill>
    </dxf>
    <dxf>
      <fill>
        <patternFill>
          <bgColor theme="9" tint="0.39994506668294322"/>
        </patternFill>
      </fill>
    </dxf>
    <dxf>
      <fill>
        <patternFill>
          <bgColor rgb="FFFFD9DA"/>
        </patternFill>
      </fill>
    </dxf>
    <dxf>
      <fill>
        <patternFill>
          <bgColor theme="8" tint="0.39994506668294322"/>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0"/>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0"/>
        </patternFill>
      </fill>
    </dxf>
    <dxf>
      <fill>
        <patternFill>
          <bgColor theme="9" tint="0.39994506668294322"/>
        </patternFill>
      </fill>
    </dxf>
    <dxf>
      <fill>
        <patternFill>
          <bgColor rgb="FFFFD9DA"/>
        </patternFill>
      </fill>
    </dxf>
    <dxf>
      <fill>
        <patternFill>
          <bgColor theme="8" tint="0.39994506668294322"/>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0"/>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0"/>
        </patternFill>
      </fill>
    </dxf>
    <dxf>
      <fill>
        <patternFill>
          <bgColor theme="8" tint="0.39994506668294322"/>
        </patternFill>
      </fill>
    </dxf>
    <dxf>
      <fill>
        <patternFill>
          <bgColor theme="9" tint="0.39994506668294322"/>
        </patternFill>
      </fill>
    </dxf>
    <dxf>
      <fill>
        <patternFill>
          <bgColor rgb="FFFFD9DA"/>
        </patternFill>
      </fill>
    </dxf>
    <dxf>
      <fill>
        <patternFill>
          <bgColor theme="0"/>
        </patternFill>
      </fill>
    </dxf>
    <dxf>
      <fill>
        <patternFill>
          <bgColor rgb="FFFFD9DA"/>
        </patternFill>
      </fill>
    </dxf>
    <dxf>
      <fill>
        <patternFill>
          <bgColor theme="9" tint="0.39994506668294322"/>
        </patternFill>
      </fill>
    </dxf>
    <dxf>
      <fill>
        <patternFill>
          <bgColor theme="8" tint="0.39994506668294322"/>
        </patternFill>
      </fill>
    </dxf>
    <dxf>
      <fill>
        <patternFill>
          <bgColor theme="0"/>
        </patternFill>
      </fill>
    </dxf>
    <dxf>
      <fill>
        <patternFill>
          <bgColor theme="8" tint="0.39994506668294322"/>
        </patternFill>
      </fill>
    </dxf>
    <dxf>
      <fill>
        <patternFill>
          <bgColor rgb="FFFFD9DA"/>
        </patternFill>
      </fill>
    </dxf>
    <dxf>
      <fill>
        <patternFill>
          <bgColor theme="9" tint="0.3999450666829432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0"/>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0"/>
        </patternFill>
      </fill>
    </dxf>
    <dxf>
      <fill>
        <patternFill>
          <bgColor theme="8" tint="0.39994506668294322"/>
        </patternFill>
      </fill>
    </dxf>
    <dxf>
      <fill>
        <patternFill>
          <bgColor rgb="FFFFD9DA"/>
        </patternFill>
      </fill>
    </dxf>
    <dxf>
      <fill>
        <patternFill>
          <bgColor theme="9" tint="0.39994506668294322"/>
        </patternFill>
      </fill>
    </dxf>
    <dxf>
      <fill>
        <patternFill>
          <bgColor theme="0"/>
        </patternFill>
      </fill>
    </dxf>
    <dxf>
      <fill>
        <patternFill>
          <bgColor rgb="FFFFD9DA"/>
        </patternFill>
      </fill>
    </dxf>
    <dxf>
      <fill>
        <patternFill>
          <bgColor theme="9" tint="0.39994506668294322"/>
        </patternFill>
      </fill>
    </dxf>
    <dxf>
      <fill>
        <patternFill>
          <bgColor theme="8" tint="0.39994506668294322"/>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0"/>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9" tint="0.39994506668294322"/>
        </patternFill>
      </fill>
    </dxf>
    <dxf>
      <fill>
        <patternFill>
          <bgColor rgb="FFFFD9DA"/>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0"/>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9" tint="0.39994506668294322"/>
        </patternFill>
      </fill>
    </dxf>
    <dxf>
      <fill>
        <patternFill>
          <bgColor rgb="FFFFD9DA"/>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0"/>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9" tint="0.39994506668294322"/>
        </patternFill>
      </fill>
    </dxf>
    <dxf>
      <fill>
        <patternFill>
          <bgColor rgb="FFFFD9DA"/>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0"/>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9" tint="0.39994506668294322"/>
        </patternFill>
      </fill>
    </dxf>
    <dxf>
      <fill>
        <patternFill>
          <bgColor rgb="FFFFD9DA"/>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0"/>
        </patternFill>
      </fill>
    </dxf>
    <dxf>
      <fill>
        <patternFill>
          <bgColor theme="8" tint="0.39994506668294322"/>
        </patternFill>
      </fill>
    </dxf>
    <dxf>
      <fill>
        <patternFill>
          <bgColor theme="5" tint="0.79998168889431442"/>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0"/>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0"/>
        </patternFill>
      </fill>
    </dxf>
    <dxf>
      <fill>
        <patternFill>
          <bgColor theme="8" tint="0.39994506668294322"/>
        </patternFill>
      </fill>
    </dxf>
    <dxf>
      <fill>
        <patternFill>
          <bgColor theme="5" tint="0.79998168889431442"/>
        </patternFill>
      </fill>
    </dxf>
    <dxf>
      <fill>
        <patternFill>
          <bgColor theme="9" tint="0.39994506668294322"/>
        </patternFill>
      </fill>
    </dxf>
    <dxf>
      <fill>
        <patternFill>
          <bgColor rgb="FFFFD9DA"/>
        </patternFill>
      </fill>
    </dxf>
    <dxf>
      <fill>
        <patternFill>
          <bgColor theme="8"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0"/>
        </patternFill>
      </fill>
    </dxf>
    <dxf>
      <fill>
        <patternFill>
          <bgColor theme="8" tint="0.39994506668294322"/>
        </patternFill>
      </fill>
    </dxf>
    <dxf>
      <fill>
        <patternFill>
          <bgColor theme="5" tint="0.79998168889431442"/>
        </patternFill>
      </fill>
    </dxf>
    <dxf>
      <fill>
        <patternFill>
          <bgColor theme="9" tint="0.39994506668294322"/>
        </patternFill>
      </fill>
    </dxf>
    <dxf>
      <fill>
        <patternFill>
          <bgColor rgb="FFFFD9DA"/>
        </patternFill>
      </fill>
    </dxf>
    <dxf>
      <fill>
        <patternFill>
          <bgColor theme="8"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5" tint="0.79998168889431442"/>
        </patternFill>
      </fill>
    </dxf>
    <dxf>
      <fill>
        <patternFill>
          <bgColor theme="8" tint="0.39994506668294322"/>
        </patternFill>
      </fill>
    </dxf>
    <dxf>
      <fill>
        <patternFill>
          <bgColor theme="8"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theme="0"/>
        </patternFill>
      </fill>
    </dxf>
    <dxf>
      <fill>
        <patternFill>
          <bgColor theme="8" tint="0.39994506668294322"/>
        </patternFill>
      </fill>
    </dxf>
    <dxf>
      <fill>
        <patternFill>
          <bgColor theme="5" tint="0.79998168889431442"/>
        </patternFill>
      </fill>
    </dxf>
    <dxf>
      <fill>
        <patternFill>
          <bgColor theme="9" tint="0.39994506668294322"/>
        </patternFill>
      </fill>
    </dxf>
    <dxf>
      <fill>
        <patternFill>
          <bgColor rgb="FFFFD9DA"/>
        </patternFill>
      </fill>
    </dxf>
    <dxf>
      <fill>
        <patternFill>
          <bgColor theme="8" tint="0.39994506668294322"/>
        </patternFill>
      </fill>
    </dxf>
    <dxf>
      <fill>
        <patternFill>
          <bgColor theme="5" tint="0.79998168889431442"/>
        </patternFill>
      </fill>
    </dxf>
    <dxf>
      <fill>
        <patternFill>
          <bgColor theme="9" tint="0.39994506668294322"/>
        </patternFill>
      </fill>
    </dxf>
    <dxf>
      <fill>
        <patternFill patternType="solid">
          <fgColor indexed="64"/>
          <bgColor theme="0"/>
        </patternFill>
      </fill>
      <alignment horizontal="general" vertical="center" textRotation="0" wrapText="1" indent="0" justifyLastLine="0" shrinkToFit="0" readingOrder="0"/>
    </dxf>
    <dxf>
      <fill>
        <patternFill patternType="solid">
          <fgColor indexed="64"/>
          <bgColor theme="0"/>
        </patternFill>
      </fill>
      <alignment horizontal="general" vertical="center" textRotation="0" wrapText="1" indent="0" justifyLastLine="0" shrinkToFit="0" readingOrder="0"/>
    </dxf>
    <dxf>
      <fill>
        <patternFill patternType="solid">
          <fgColor indexed="64"/>
          <bgColor theme="0"/>
        </patternFill>
      </fill>
      <alignment horizontal="general" vertical="center" textRotation="0" wrapText="1" indent="0" justifyLastLine="0" shrinkToFit="0" readingOrder="0"/>
    </dxf>
    <dxf>
      <fill>
        <patternFill patternType="solid">
          <fgColor indexed="64"/>
          <bgColor theme="0"/>
        </patternFill>
      </fill>
      <alignment horizontal="general" vertical="center" textRotation="0" wrapText="1" indent="0" justifyLastLine="0" shrinkToFit="0" readingOrder="0"/>
    </dxf>
    <dxf>
      <fill>
        <patternFill patternType="solid">
          <fgColor indexed="64"/>
          <bgColor theme="0"/>
        </patternFill>
      </fill>
      <alignment horizontal="general" vertical="center" textRotation="0" wrapText="1" indent="0" justifyLastLine="0" shrinkToFit="0" readingOrder="0"/>
    </dxf>
    <dxf>
      <fill>
        <patternFill patternType="solid">
          <fgColor indexed="64"/>
          <bgColor theme="0"/>
        </patternFill>
      </fill>
      <alignment horizontal="general" vertical="center" textRotation="0" wrapText="1" indent="0" justifyLastLine="0" shrinkToFit="0" readingOrder="0"/>
    </dxf>
    <dxf>
      <fill>
        <patternFill patternType="solid">
          <fgColor indexed="64"/>
          <bgColor theme="0"/>
        </patternFill>
      </fill>
      <alignment horizontal="general" vertical="center" textRotation="0" wrapText="1" indent="0" justifyLastLine="0" shrinkToFit="0" readingOrder="0"/>
    </dxf>
    <dxf>
      <font>
        <b/>
        <strike val="0"/>
        <outline val="0"/>
        <shadow val="0"/>
        <u val="none"/>
        <vertAlign val="baseline"/>
        <sz val="14"/>
        <name val="Calibri"/>
        <family val="2"/>
        <scheme val="minor"/>
      </font>
      <fill>
        <patternFill patternType="solid">
          <fgColor indexed="64"/>
          <bgColor theme="0"/>
        </patternFill>
      </fill>
      <alignment horizontal="general" vertical="top" textRotation="0" wrapText="1" indent="0" justifyLastLine="0" shrinkToFit="0" readingOrder="0"/>
    </dxf>
    <dxf>
      <font>
        <b/>
      </font>
      <fill>
        <patternFill patternType="solid">
          <fgColor indexed="64"/>
          <bgColor theme="8" tint="0.79998168889431442"/>
        </patternFill>
      </fill>
      <alignment horizontal="general" vertical="top" textRotation="0" indent="0" justifyLastLine="0" shrinkToFit="0" readingOrder="0"/>
    </dxf>
    <dxf>
      <font>
        <b/>
      </font>
      <fill>
        <patternFill patternType="solid">
          <fgColor indexed="64"/>
          <bgColor theme="8" tint="0.79998168889431442"/>
        </patternFill>
      </fill>
      <alignment horizontal="general" vertical="top" textRotation="0" wrapText="1" indent="0" justifyLastLine="0" shrinkToFit="0" readingOrder="0"/>
    </dxf>
    <dxf>
      <fill>
        <patternFill patternType="solid">
          <fgColor indexed="64"/>
          <bgColor theme="0"/>
        </patternFill>
      </fill>
      <alignment horizontal="general" vertical="center" textRotation="0" indent="0" justifyLastLine="0" shrinkToFit="0" readingOrder="0"/>
    </dxf>
    <dxf>
      <font>
        <strike val="0"/>
        <outline val="0"/>
        <shadow val="0"/>
        <u val="none"/>
        <vertAlign val="baseline"/>
        <sz val="14"/>
        <name val="Calibri"/>
        <family val="2"/>
        <scheme val="minor"/>
      </font>
      <fill>
        <patternFill patternType="solid">
          <fgColor indexed="64"/>
          <bgColor theme="4" tint="-0.499984740745262"/>
        </patternFill>
      </fill>
      <alignment horizontal="right" vertical="center"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1" formatCode="0"/>
      <fill>
        <patternFill patternType="none">
          <fgColor rgb="FF000000"/>
          <bgColor rgb="FFFFFFFF"/>
        </patternFill>
      </fill>
      <alignment horizontal="left" vertical="center" textRotation="0" wrapText="0" indent="0" justifyLastLine="0" shrinkToFit="0" readingOrder="0"/>
    </dxf>
    <dxf>
      <font>
        <b/>
        <i val="0"/>
        <strike val="0"/>
        <condense val="0"/>
        <extend val="0"/>
        <outline val="0"/>
        <shadow val="0"/>
        <u val="none"/>
        <vertAlign val="baseline"/>
        <sz val="14"/>
        <color theme="1"/>
        <name val="Calibri"/>
        <family val="2"/>
        <scheme val="minor"/>
      </font>
      <numFmt numFmtId="1" formatCode="0"/>
      <fill>
        <patternFill patternType="none">
          <fgColor indexed="64"/>
          <bgColor theme="0"/>
        </patternFill>
      </fill>
      <alignment horizontal="left" vertical="center" textRotation="0" wrapText="0" indent="0" justifyLastLine="0" shrinkToFit="0" readingOrder="0"/>
    </dxf>
    <dxf>
      <font>
        <b/>
        <i val="0"/>
        <strike val="0"/>
        <condense val="0"/>
        <extend val="0"/>
        <outline val="0"/>
        <shadow val="0"/>
        <u val="none"/>
        <vertAlign val="baseline"/>
        <sz val="14"/>
        <color theme="1"/>
        <name val="Calibri"/>
        <family val="2"/>
        <scheme val="minor"/>
      </font>
      <numFmt numFmtId="1" formatCode="0"/>
      <fill>
        <patternFill patternType="none">
          <fgColor indexed="64"/>
          <bgColor theme="0"/>
        </patternFill>
      </fill>
      <alignment horizontal="left" vertical="center" textRotation="0" wrapText="0" indent="0" justifyLastLine="0" shrinkToFit="0" readingOrder="0"/>
    </dxf>
    <dxf>
      <font>
        <b/>
        <i val="0"/>
        <strike val="0"/>
        <condense val="0"/>
        <extend val="0"/>
        <outline val="0"/>
        <shadow val="0"/>
        <u val="none"/>
        <vertAlign val="baseline"/>
        <sz val="14"/>
        <color theme="1"/>
        <name val="Calibri"/>
        <family val="2"/>
        <scheme val="minor"/>
      </font>
      <numFmt numFmtId="1" formatCode="0"/>
      <fill>
        <patternFill patternType="none">
          <fgColor indexed="64"/>
          <bgColor theme="0"/>
        </patternFill>
      </fill>
      <alignment horizontal="left" vertical="center" textRotation="0" wrapText="0" indent="0" justifyLastLine="0" shrinkToFit="0" readingOrder="0"/>
    </dxf>
    <dxf>
      <font>
        <b/>
        <i val="0"/>
        <strike val="0"/>
        <condense val="0"/>
        <extend val="0"/>
        <outline val="0"/>
        <shadow val="0"/>
        <u val="none"/>
        <vertAlign val="baseline"/>
        <sz val="14"/>
        <color theme="1"/>
        <name val="Calibri"/>
        <family val="2"/>
        <scheme val="minor"/>
      </font>
      <numFmt numFmtId="1" formatCode="0"/>
      <fill>
        <patternFill patternType="none">
          <fgColor indexed="64"/>
          <bgColor theme="0"/>
        </patternFill>
      </fill>
      <alignment horizontal="left" vertical="center" textRotation="0" wrapText="0" indent="0" justifyLastLine="0" shrinkToFit="0" readingOrder="0"/>
    </dxf>
    <dxf>
      <font>
        <b/>
        <i val="0"/>
        <strike val="0"/>
        <condense val="0"/>
        <extend val="0"/>
        <outline val="0"/>
        <shadow val="0"/>
        <u val="none"/>
        <vertAlign val="baseline"/>
        <sz val="14"/>
        <color theme="1"/>
        <name val="Calibri"/>
        <family val="2"/>
        <scheme val="minor"/>
      </font>
      <numFmt numFmtId="1" formatCode="0"/>
      <fill>
        <patternFill patternType="none">
          <fgColor indexed="64"/>
          <bgColor indexed="65"/>
        </patternFill>
      </fill>
      <alignment horizontal="left" vertical="center" textRotation="0" wrapText="0" indent="0" justifyLastLine="0" shrinkToFit="0" readingOrder="0"/>
    </dxf>
    <dxf>
      <font>
        <b/>
        <i val="0"/>
        <strike val="0"/>
        <condense val="0"/>
        <extend val="0"/>
        <outline val="0"/>
        <shadow val="0"/>
        <u val="none"/>
        <vertAlign val="baseline"/>
        <sz val="14"/>
        <color theme="1"/>
        <name val="Calibri"/>
        <family val="2"/>
        <scheme val="minor"/>
      </font>
      <numFmt numFmtId="1" formatCode="0"/>
      <fill>
        <patternFill patternType="none">
          <fgColor indexed="64"/>
          <bgColor indexed="65"/>
        </patternFill>
      </fill>
      <alignment horizontal="left" vertical="center" textRotation="0" wrapText="0" indent="0" justifyLastLine="0" shrinkToFit="0" readingOrder="0"/>
    </dxf>
    <dxf>
      <font>
        <b/>
        <i val="0"/>
        <strike val="0"/>
        <condense val="0"/>
        <extend val="0"/>
        <outline val="0"/>
        <shadow val="0"/>
        <u val="none"/>
        <vertAlign val="baseline"/>
        <sz val="14"/>
        <color theme="1"/>
        <name val="Calibri"/>
        <family val="2"/>
        <scheme val="minor"/>
      </font>
      <numFmt numFmtId="1" formatCode="0"/>
      <fill>
        <patternFill patternType="none">
          <fgColor indexed="64"/>
          <bgColor indexed="65"/>
        </patternFill>
      </fill>
      <alignment horizontal="left" vertical="center" textRotation="0" wrapText="0" indent="0" justifyLastLine="0" shrinkToFit="0" readingOrder="0"/>
    </dxf>
    <dxf>
      <font>
        <b/>
        <i val="0"/>
        <strike val="0"/>
        <condense val="0"/>
        <extend val="0"/>
        <outline val="0"/>
        <shadow val="0"/>
        <u val="none"/>
        <vertAlign val="baseline"/>
        <sz val="14"/>
        <color theme="1"/>
        <name val="Calibri"/>
        <family val="2"/>
        <scheme val="minor"/>
      </font>
      <numFmt numFmtId="1" formatCode="0"/>
      <fill>
        <patternFill patternType="none">
          <fgColor indexed="64"/>
          <bgColor indexed="65"/>
        </patternFill>
      </fill>
      <alignment horizontal="left" vertical="center" textRotation="0" wrapText="0" indent="0" justifyLastLine="0" shrinkToFit="0" readingOrder="0"/>
    </dxf>
    <dxf>
      <font>
        <b/>
        <i val="0"/>
        <strike val="0"/>
        <condense val="0"/>
        <extend val="0"/>
        <outline val="0"/>
        <shadow val="0"/>
        <u/>
        <vertAlign val="baseline"/>
        <sz val="14"/>
        <color theme="10"/>
        <name val="Calibri"/>
        <family val="2"/>
        <scheme val="minor"/>
      </font>
      <numFmt numFmtId="0" formatCode="General"/>
      <fill>
        <patternFill patternType="solid">
          <fgColor indexed="64"/>
          <bgColor theme="0"/>
        </patternFill>
      </fill>
      <alignment horizontal="left" vertical="center" textRotation="0" wrapText="1" indent="0" justifyLastLine="0" shrinkToFit="0" readingOrder="0"/>
    </dxf>
    <dxf>
      <font>
        <strike val="0"/>
        <outline val="0"/>
        <shadow val="0"/>
        <u val="none"/>
        <vertAlign val="baseline"/>
        <sz val="12"/>
        <name val="Calibri"/>
        <family val="2"/>
        <scheme val="minor"/>
      </font>
      <fill>
        <patternFill patternType="none">
          <fgColor rgb="FF000000"/>
          <bgColor rgb="FFFFFFFF"/>
        </patternFill>
      </fill>
    </dxf>
    <dxf>
      <font>
        <strike val="0"/>
        <outline val="0"/>
        <shadow val="0"/>
        <u val="none"/>
        <vertAlign val="baseline"/>
        <sz val="12"/>
        <color theme="1" tint="0.249977111117893"/>
        <name val="Calibri"/>
        <family val="2"/>
        <scheme val="minor"/>
      </font>
      <fill>
        <patternFill patternType="solid">
          <fgColor indexed="64"/>
          <bgColor theme="0"/>
        </patternFill>
      </fill>
      <alignment vertical="center" textRotation="0" wrapText="1" indent="0" justifyLastLine="0" shrinkToFit="0" readingOrder="0"/>
    </dxf>
    <dxf>
      <border>
        <left style="dotted">
          <color theme="4" tint="0.59996337778862885"/>
        </left>
      </border>
    </dxf>
    <dxf>
      <fill>
        <patternFill>
          <bgColor theme="0" tint="-4.9989318521683403E-2"/>
        </patternFill>
      </fill>
    </dxf>
    <dxf>
      <border diagonalUp="0" diagonalDown="0">
        <left style="dotted">
          <color theme="4" tint="0.59996337778862885"/>
        </left>
        <right/>
        <top/>
        <bottom/>
        <vertical/>
        <horizontal/>
      </border>
    </dxf>
    <dxf>
      <font>
        <b/>
        <i val="0"/>
        <color theme="1" tint="0.34998626667073579"/>
      </font>
      <border diagonalUp="0" diagonalDown="0">
        <left/>
        <right/>
        <top style="dotted">
          <color theme="4" tint="0.59996337778862885"/>
        </top>
        <bottom style="dotted">
          <color theme="4" tint="0.59996337778862885"/>
        </bottom>
        <vertical/>
        <horizontal/>
      </border>
    </dxf>
    <dxf>
      <font>
        <b val="0"/>
        <i val="0"/>
        <color theme="4" tint="-0.499984740745262"/>
      </font>
      <fill>
        <patternFill patternType="none">
          <fgColor indexed="64"/>
          <bgColor auto="1"/>
        </patternFill>
      </fill>
      <border diagonalUp="0" diagonalDown="0">
        <left/>
        <right/>
        <top style="medium">
          <color theme="4" tint="-0.24994659260841701"/>
        </top>
        <bottom style="dotted">
          <color theme="4" tint="0.59996337778862885"/>
        </bottom>
        <vertical/>
        <horizontal/>
      </border>
    </dxf>
    <dxf>
      <font>
        <b val="0"/>
        <i val="0"/>
        <color theme="1" tint="0.34998626667073579"/>
      </font>
      <fill>
        <patternFill patternType="none">
          <bgColor auto="1"/>
        </patternFill>
      </fill>
      <border diagonalUp="0" diagonalDown="0">
        <left/>
        <right/>
        <top/>
        <bottom/>
        <vertical/>
        <horizontal/>
      </border>
    </dxf>
    <dxf>
      <font>
        <b/>
        <i val="0"/>
        <sz val="14"/>
      </font>
      <fill>
        <patternFill>
          <bgColor theme="9" tint="0.79998168889431442"/>
        </patternFill>
      </fill>
      <border>
        <left style="medium">
          <color auto="1"/>
        </left>
        <right style="medium">
          <color auto="1"/>
        </right>
        <top style="medium">
          <color auto="1"/>
        </top>
        <bottom style="medium">
          <color auto="1"/>
        </bottom>
      </border>
    </dxf>
    <dxf>
      <font>
        <b/>
        <i val="0"/>
        <strike val="0"/>
        <sz val="20"/>
        <name val="Calibri"/>
        <family val="2"/>
        <scheme val="minor"/>
      </font>
    </dxf>
    <dxf>
      <font>
        <b/>
        <i val="0"/>
        <sz val="16"/>
        <name val="Calibri"/>
        <family val="2"/>
        <scheme val="minor"/>
      </font>
    </dxf>
    <dxf>
      <font>
        <b/>
        <i val="0"/>
        <sz val="14"/>
      </font>
    </dxf>
    <dxf>
      <font>
        <b/>
        <i val="0"/>
        <sz val="18"/>
        <name val="Calibri Light"/>
        <family val="2"/>
        <scheme val="major"/>
      </font>
    </dxf>
    <dxf>
      <font>
        <b/>
        <i val="0"/>
        <sz val="14"/>
      </font>
    </dxf>
    <dxf>
      <font>
        <sz val="14"/>
      </font>
    </dxf>
    <dxf>
      <fill>
        <patternFill>
          <bgColor theme="5" tint="0.79998168889431442"/>
        </patternFill>
      </fill>
      <border>
        <left style="dotted">
          <color theme="5" tint="0.39991454817346722"/>
        </left>
        <right style="dotted">
          <color theme="5" tint="0.39991454817346722"/>
        </right>
        <top style="thin">
          <color theme="5" tint="0.39994506668294322"/>
        </top>
        <bottom style="thin">
          <color theme="5" tint="0.39994506668294322"/>
        </bottom>
        <vertical style="dotted">
          <color theme="5" tint="0.39994506668294322"/>
        </vertical>
        <horizontal style="thin">
          <color theme="5" tint="0.39994506668294322"/>
        </horizontal>
      </border>
    </dxf>
    <dxf>
      <border>
        <left style="dotted">
          <color theme="5" tint="0.39988402966399123"/>
        </left>
        <right style="dotted">
          <color theme="5" tint="0.39991454817346722"/>
        </right>
        <top style="thin">
          <color theme="5" tint="0.39991454817346722"/>
        </top>
        <bottom style="thin">
          <color theme="5" tint="0.39994506668294322"/>
        </bottom>
        <vertical style="dotted">
          <color theme="5" tint="0.39991454817346722"/>
        </vertical>
        <horizontal style="thin">
          <color theme="5" tint="0.39991454817346722"/>
        </horizontal>
      </border>
    </dxf>
    <dxf>
      <font>
        <b/>
        <i val="0"/>
        <color theme="1"/>
      </font>
      <fill>
        <gradientFill degree="90">
          <stop position="0">
            <color theme="5" tint="0.40000610370189521"/>
          </stop>
          <stop position="1">
            <color theme="5" tint="0.59999389629810485"/>
          </stop>
        </gradientFill>
      </fill>
      <border>
        <left style="dotted">
          <color theme="0"/>
        </left>
        <right style="dotted">
          <color theme="0"/>
        </right>
        <top style="dotted">
          <color theme="0"/>
        </top>
        <vertical style="dotted">
          <color theme="0"/>
        </vertical>
        <horizontal/>
      </border>
    </dxf>
    <dxf>
      <font>
        <b/>
        <i val="0"/>
        <color theme="3"/>
      </font>
      <fill>
        <patternFill patternType="none">
          <bgColor auto="1"/>
        </patternFill>
      </fill>
      <border diagonalUp="0" diagonalDown="0">
        <left style="dotted">
          <color theme="5" tint="0.39991454817346722"/>
        </left>
        <right style="dotted">
          <color theme="5" tint="0.39991454817346722"/>
        </right>
        <top/>
        <bottom style="thin">
          <color theme="5" tint="0.39994506668294322"/>
        </bottom>
        <vertical style="dotted">
          <color theme="5" tint="0.39991454817346722"/>
        </vertical>
        <horizontal/>
      </border>
    </dxf>
    <dxf>
      <border>
        <vertical/>
        <horizontal/>
      </border>
    </dxf>
    <dxf>
      <fill>
        <patternFill patternType="solid">
          <fgColor theme="9" tint="0.79998168889431442"/>
          <bgColor theme="9" tint="0.79998168889431442"/>
        </patternFill>
      </fill>
    </dxf>
    <dxf>
      <fill>
        <patternFill patternType="solid">
          <fgColor theme="9" tint="0.79998168889431442"/>
          <bgColor theme="9" tint="0.79998168889431442"/>
        </patternFill>
      </fill>
    </dxf>
    <dxf>
      <font>
        <b/>
        <color theme="1"/>
      </font>
    </dxf>
    <dxf>
      <font>
        <b/>
        <color theme="1"/>
      </font>
    </dxf>
    <dxf>
      <font>
        <b/>
        <color theme="1"/>
      </font>
      <border>
        <top style="double">
          <color theme="9"/>
        </top>
      </border>
    </dxf>
    <dxf>
      <font>
        <b/>
        <color theme="0"/>
      </font>
      <fill>
        <patternFill patternType="solid">
          <fgColor theme="9"/>
          <bgColor rgb="FF3F7D5E"/>
        </patternFill>
      </fill>
    </dxf>
    <dxf>
      <font>
        <color theme="1"/>
      </font>
      <border>
        <left style="thin">
          <color theme="9" tint="0.39997558519241921"/>
        </left>
        <right style="thin">
          <color theme="9" tint="0.39997558519241921"/>
        </right>
        <top style="thin">
          <color theme="9" tint="0.39997558519241921"/>
        </top>
        <bottom style="thin">
          <color theme="9" tint="0.39997558519241921"/>
        </bottom>
        <horizontal style="thin">
          <color theme="9" tint="0.39997558519241921"/>
        </horizontal>
      </border>
    </dxf>
  </dxfs>
  <tableStyles count="13" defaultTableStyle="TableStyleMedium2" defaultPivotStyle="PivotStyleLight16">
    <tableStyle name="Equipment Inventory List" pivot="0" count="7" xr9:uid="{35ED0EBF-01C5-45AB-86BC-34641EC34AFC}">
      <tableStyleElement type="wholeTable" dxfId="1211"/>
      <tableStyleElement type="headerRow" dxfId="1210"/>
      <tableStyleElement type="totalRow" dxfId="1209"/>
      <tableStyleElement type="firstColumn" dxfId="1208"/>
      <tableStyleElement type="lastColumn" dxfId="1207"/>
      <tableStyleElement type="firstRowStripe" dxfId="1206"/>
      <tableStyleElement type="firstColumnStripe" dxfId="1205"/>
    </tableStyle>
    <tableStyle name="Profit &amp; Loss Revenue" pivot="0" count="5" xr9:uid="{00000000-0011-0000-FFFF-FFFF02000000}">
      <tableStyleElement type="wholeTable" dxfId="1204"/>
      <tableStyleElement type="headerRow" dxfId="1203"/>
      <tableStyleElement type="totalRow" dxfId="1202"/>
      <tableStyleElement type="firstRowStripe" dxfId="1201"/>
      <tableStyleElement type="secondRowStripe" dxfId="1200"/>
    </tableStyle>
    <tableStyle name="Slicer Style 1" pivot="0" table="0" count="1" xr9:uid="{30DCD52F-1F45-4F83-9EEF-D2D43166B448}">
      <tableStyleElement type="wholeTable" dxfId="1199"/>
    </tableStyle>
    <tableStyle name="Slicer Style 2" pivot="0" table="0" count="1" xr9:uid="{B94B9A65-E005-450E-9E75-B0BC6B9A3A99}">
      <tableStyleElement type="wholeTable" dxfId="1198"/>
    </tableStyle>
    <tableStyle name="Slicer Style 3" pivot="0" table="0" count="1" xr9:uid="{688CCCE7-F85D-4610-9B4D-300826CBD105}">
      <tableStyleElement type="wholeTable" dxfId="1197"/>
    </tableStyle>
    <tableStyle name="Slicer Style 4" pivot="0" table="0" count="1" xr9:uid="{B187BA2D-264D-4C33-A062-283EA67D1768}">
      <tableStyleElement type="wholeTable" dxfId="1196"/>
    </tableStyle>
    <tableStyle name="Slicer Style 5" pivot="0" table="0" count="1" xr9:uid="{8714FAFE-3A01-4F92-A433-B003689A95AE}"/>
    <tableStyle name="Slicer Style 6" pivot="0" table="0" count="1" xr9:uid="{5470306C-DF3F-415C-818E-3A397968C82D}">
      <tableStyleElement type="headerRow" dxfId="1195"/>
    </tableStyle>
    <tableStyle name="Slicer Style 7" pivot="0" table="0" count="1" xr9:uid="{69688BBF-69C2-47C2-B7E4-090284AFFF92}">
      <tableStyleElement type="wholeTable" dxfId="1194"/>
    </tableStyle>
    <tableStyle name="Slicer Style 8" pivot="0" table="0" count="1" xr9:uid="{DF6F3C59-26B9-48CA-9768-08A819E4C068}">
      <tableStyleElement type="wholeTable" dxfId="1193"/>
    </tableStyle>
    <tableStyle name="Slicer Style 9" pivot="0" table="0" count="1" xr9:uid="{ECF95C61-01CF-4BA6-BF48-58CBAF0A89EA}"/>
    <tableStyle name="Startup Expenses" pivot="0" count="6" xr9:uid="{B1169BF4-37B5-44E9-A2DA-D708B283A1A9}">
      <tableStyleElement type="wholeTable" dxfId="1192"/>
      <tableStyleElement type="headerRow" dxfId="1191"/>
      <tableStyleElement type="totalRow" dxfId="1190"/>
      <tableStyleElement type="lastColumn" dxfId="1189"/>
      <tableStyleElement type="secondRowStripe" dxfId="1188"/>
      <tableStyleElement type="lastTotalCell" dxfId="1187"/>
    </tableStyle>
    <tableStyle name="Table Style 1" pivot="0" count="0" xr9:uid="{A408A0D8-D7E1-4EB3-85B3-8A9F0D55CDB8}"/>
  </tableStyles>
  <colors>
    <mruColors>
      <color rgb="FFFEF6D2"/>
      <color rgb="FFFFFFE1"/>
      <color rgb="FFFEFAC6"/>
      <color rgb="FFFEE9E2"/>
      <color rgb="FFFFCCFF"/>
      <color rgb="FFFFF8D7"/>
      <color rgb="FFFF9999"/>
      <color rgb="FFF7FECE"/>
      <color rgb="FFFFFFCC"/>
      <color rgb="FFFFFFFF"/>
    </mruColors>
  </colors>
  <extLst>
    <ext xmlns:x14="http://schemas.microsoft.com/office/spreadsheetml/2009/9/main" uri="{46F421CA-312F-682f-3DD2-61675219B42D}">
      <x14:dxfs count="2">
        <dxf>
          <font>
            <b/>
            <i val="0"/>
            <sz val="14"/>
          </font>
          <fill>
            <patternFill>
              <bgColor theme="4" tint="0.39994506668294322"/>
            </patternFill>
          </fill>
        </dxf>
        <dxf>
          <font>
            <b/>
            <i val="0"/>
            <sz val="14"/>
          </font>
        </dxf>
      </x14:dxfs>
    </ext>
    <ext xmlns:x14="http://schemas.microsoft.com/office/spreadsheetml/2009/9/main" uri="{EB79DEF2-80B8-43e5-95BD-54CBDDF9020C}">
      <x14:slicerStyles defaultSlicerStyle="SlicerStyleDark5">
        <x14:slicerStyle name="Slicer Style 1"/>
        <x14:slicerStyle name="Slicer Style 2"/>
        <x14:slicerStyle name="Slicer Style 3"/>
        <x14:slicerStyle name="Slicer Style 4"/>
        <x14:slicerStyle name="Slicer Style 5">
          <x14:slicerStyleElements>
            <x14:slicerStyleElement type="hoveredSelectedItemWithData" dxfId="1"/>
          </x14:slicerStyleElements>
        </x14:slicerStyle>
        <x14:slicerStyle name="Slicer Style 6"/>
        <x14:slicerStyle name="Slicer Style 7"/>
        <x14:slicerStyle name="Slicer Style 8"/>
        <x14:slicerStyle name="Slicer Style 9">
          <x14:slicerStyleElements>
            <x14:slicerStyleElement type="hovered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07/relationships/slicerCache" Target="slicerCaches/slicerCache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07/relationships/slicerCache" Target="slicerCaches/slicerCach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theme" Target="theme/theme1.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MAIN!$C$3</c:f>
              <c:strCache>
                <c:ptCount val="1"/>
                <c:pt idx="0">
                  <c:v>2022</c:v>
                </c:pt>
              </c:strCache>
            </c:strRef>
          </c:tx>
          <c:spPr>
            <a:solidFill>
              <a:schemeClr val="accent1">
                <a:shade val="80000"/>
                <a:satMod val="150000"/>
              </a:schemeClr>
            </a:solidFill>
            <a:ln>
              <a:noFill/>
            </a:ln>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c:spPr>
          <c:invertIfNegative val="0"/>
          <c:cat>
            <c:strRef>
              <c:f>MAIN!$B$4:$B$18</c:f>
              <c:strCache>
                <c:ptCount val="15"/>
                <c:pt idx="0">
                  <c:v>رخص القيادة Driving licenses </c:v>
                </c:pt>
                <c:pt idx="1">
                  <c:v>انظمة المعلومات Information Systems</c:v>
                </c:pt>
                <c:pt idx="2">
                  <c:v>الحوكمة Governance</c:v>
                </c:pt>
                <c:pt idx="3">
                  <c:v>التامين علي المركبات Insurance of Vehicles</c:v>
                </c:pt>
                <c:pt idx="4">
                  <c:v>الاستراتيجيات و الاهداف Strategy and targets</c:v>
                </c:pt>
                <c:pt idx="5">
                  <c:v>استخدام معدات الوقاية Use of Protective Equipments</c:v>
                </c:pt>
                <c:pt idx="6">
                  <c:v>التمويل Financing</c:v>
                </c:pt>
                <c:pt idx="7">
                  <c:v>سلامة البنية التحتية Safety of Road Infrastructure</c:v>
                </c:pt>
                <c:pt idx="8">
                  <c:v>الاستجابة التالية للتصادم Post-Crash Response</c:v>
                </c:pt>
                <c:pt idx="9">
                  <c:v>القيادة المشتتة Distracted  and Impaied Driving </c:v>
                </c:pt>
                <c:pt idx="10">
                  <c:v>ادارة السرعة Speed Management</c:v>
                </c:pt>
                <c:pt idx="11">
                  <c:v>سلامة المركبات Safety of Vehicles</c:v>
                </c:pt>
                <c:pt idx="12">
                  <c:v>العبيء الوطني للتصادمات Burden of crashes</c:v>
                </c:pt>
                <c:pt idx="13">
                  <c:v>العبيء الوطني للوفيات Burden of deaths</c:v>
                </c:pt>
                <c:pt idx="14">
                  <c:v>العبيء الوطني للاصابات Burden of injuries</c:v>
                </c:pt>
              </c:strCache>
            </c:strRef>
          </c:cat>
          <c:val>
            <c:numRef>
              <c:f>MAIN!$C$4:$C$18</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AAAA-4343-86C3-C2D299EFD1E7}"/>
            </c:ext>
          </c:extLst>
        </c:ser>
        <c:ser>
          <c:idx val="1"/>
          <c:order val="1"/>
          <c:tx>
            <c:strRef>
              <c:f>MAIN!$D$3</c:f>
              <c:strCache>
                <c:ptCount val="1"/>
                <c:pt idx="0">
                  <c:v>2023</c:v>
                </c:pt>
              </c:strCache>
            </c:strRef>
          </c:tx>
          <c:spPr>
            <a:solidFill>
              <a:schemeClr val="accent2">
                <a:shade val="80000"/>
                <a:satMod val="150000"/>
              </a:schemeClr>
            </a:solidFill>
            <a:ln>
              <a:noFill/>
            </a:ln>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c:spPr>
          <c:invertIfNegative val="0"/>
          <c:cat>
            <c:strRef>
              <c:f>MAIN!$B$4:$B$18</c:f>
              <c:strCache>
                <c:ptCount val="15"/>
                <c:pt idx="0">
                  <c:v>رخص القيادة Driving licenses </c:v>
                </c:pt>
                <c:pt idx="1">
                  <c:v>انظمة المعلومات Information Systems</c:v>
                </c:pt>
                <c:pt idx="2">
                  <c:v>الحوكمة Governance</c:v>
                </c:pt>
                <c:pt idx="3">
                  <c:v>التامين علي المركبات Insurance of Vehicles</c:v>
                </c:pt>
                <c:pt idx="4">
                  <c:v>الاستراتيجيات و الاهداف Strategy and targets</c:v>
                </c:pt>
                <c:pt idx="5">
                  <c:v>استخدام معدات الوقاية Use of Protective Equipments</c:v>
                </c:pt>
                <c:pt idx="6">
                  <c:v>التمويل Financing</c:v>
                </c:pt>
                <c:pt idx="7">
                  <c:v>سلامة البنية التحتية Safety of Road Infrastructure</c:v>
                </c:pt>
                <c:pt idx="8">
                  <c:v>الاستجابة التالية للتصادم Post-Crash Response</c:v>
                </c:pt>
                <c:pt idx="9">
                  <c:v>القيادة المشتتة Distracted  and Impaied Driving </c:v>
                </c:pt>
                <c:pt idx="10">
                  <c:v>ادارة السرعة Speed Management</c:v>
                </c:pt>
                <c:pt idx="11">
                  <c:v>سلامة المركبات Safety of Vehicles</c:v>
                </c:pt>
                <c:pt idx="12">
                  <c:v>العبيء الوطني للتصادمات Burden of crashes</c:v>
                </c:pt>
                <c:pt idx="13">
                  <c:v>العبيء الوطني للوفيات Burden of deaths</c:v>
                </c:pt>
                <c:pt idx="14">
                  <c:v>العبيء الوطني للاصابات Burden of injuries</c:v>
                </c:pt>
              </c:strCache>
            </c:strRef>
          </c:cat>
          <c:val>
            <c:numRef>
              <c:f>MAIN!$D$4:$D$18</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AAAA-4343-86C3-C2D299EFD1E7}"/>
            </c:ext>
          </c:extLst>
        </c:ser>
        <c:ser>
          <c:idx val="2"/>
          <c:order val="2"/>
          <c:tx>
            <c:strRef>
              <c:f>MAIN!$E$3</c:f>
              <c:strCache>
                <c:ptCount val="1"/>
                <c:pt idx="0">
                  <c:v>2024</c:v>
                </c:pt>
              </c:strCache>
            </c:strRef>
          </c:tx>
          <c:spPr>
            <a:solidFill>
              <a:schemeClr val="accent3">
                <a:shade val="80000"/>
                <a:satMod val="150000"/>
              </a:schemeClr>
            </a:solidFill>
            <a:ln>
              <a:noFill/>
            </a:ln>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c:spPr>
          <c:invertIfNegative val="0"/>
          <c:cat>
            <c:strRef>
              <c:f>MAIN!$B$4:$B$18</c:f>
              <c:strCache>
                <c:ptCount val="15"/>
                <c:pt idx="0">
                  <c:v>رخص القيادة Driving licenses </c:v>
                </c:pt>
                <c:pt idx="1">
                  <c:v>انظمة المعلومات Information Systems</c:v>
                </c:pt>
                <c:pt idx="2">
                  <c:v>الحوكمة Governance</c:v>
                </c:pt>
                <c:pt idx="3">
                  <c:v>التامين علي المركبات Insurance of Vehicles</c:v>
                </c:pt>
                <c:pt idx="4">
                  <c:v>الاستراتيجيات و الاهداف Strategy and targets</c:v>
                </c:pt>
                <c:pt idx="5">
                  <c:v>استخدام معدات الوقاية Use of Protective Equipments</c:v>
                </c:pt>
                <c:pt idx="6">
                  <c:v>التمويل Financing</c:v>
                </c:pt>
                <c:pt idx="7">
                  <c:v>سلامة البنية التحتية Safety of Road Infrastructure</c:v>
                </c:pt>
                <c:pt idx="8">
                  <c:v>الاستجابة التالية للتصادم Post-Crash Response</c:v>
                </c:pt>
                <c:pt idx="9">
                  <c:v>القيادة المشتتة Distracted  and Impaied Driving </c:v>
                </c:pt>
                <c:pt idx="10">
                  <c:v>ادارة السرعة Speed Management</c:v>
                </c:pt>
                <c:pt idx="11">
                  <c:v>سلامة المركبات Safety of Vehicles</c:v>
                </c:pt>
                <c:pt idx="12">
                  <c:v>العبيء الوطني للتصادمات Burden of crashes</c:v>
                </c:pt>
                <c:pt idx="13">
                  <c:v>العبيء الوطني للوفيات Burden of deaths</c:v>
                </c:pt>
                <c:pt idx="14">
                  <c:v>العبيء الوطني للاصابات Burden of injuries</c:v>
                </c:pt>
              </c:strCache>
            </c:strRef>
          </c:cat>
          <c:val>
            <c:numRef>
              <c:f>MAIN!$E$4:$E$18</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2-AAAA-4343-86C3-C2D299EFD1E7}"/>
            </c:ext>
          </c:extLst>
        </c:ser>
        <c:ser>
          <c:idx val="3"/>
          <c:order val="3"/>
          <c:tx>
            <c:strRef>
              <c:f>MAIN!$F$3</c:f>
              <c:strCache>
                <c:ptCount val="1"/>
                <c:pt idx="0">
                  <c:v>2025</c:v>
                </c:pt>
              </c:strCache>
            </c:strRef>
          </c:tx>
          <c:spPr>
            <a:solidFill>
              <a:schemeClr val="accent4">
                <a:shade val="80000"/>
                <a:satMod val="150000"/>
              </a:schemeClr>
            </a:solidFill>
            <a:ln>
              <a:noFill/>
            </a:ln>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c:spPr>
          <c:invertIfNegative val="0"/>
          <c:cat>
            <c:strRef>
              <c:f>MAIN!$B$4:$B$18</c:f>
              <c:strCache>
                <c:ptCount val="15"/>
                <c:pt idx="0">
                  <c:v>رخص القيادة Driving licenses </c:v>
                </c:pt>
                <c:pt idx="1">
                  <c:v>انظمة المعلومات Information Systems</c:v>
                </c:pt>
                <c:pt idx="2">
                  <c:v>الحوكمة Governance</c:v>
                </c:pt>
                <c:pt idx="3">
                  <c:v>التامين علي المركبات Insurance of Vehicles</c:v>
                </c:pt>
                <c:pt idx="4">
                  <c:v>الاستراتيجيات و الاهداف Strategy and targets</c:v>
                </c:pt>
                <c:pt idx="5">
                  <c:v>استخدام معدات الوقاية Use of Protective Equipments</c:v>
                </c:pt>
                <c:pt idx="6">
                  <c:v>التمويل Financing</c:v>
                </c:pt>
                <c:pt idx="7">
                  <c:v>سلامة البنية التحتية Safety of Road Infrastructure</c:v>
                </c:pt>
                <c:pt idx="8">
                  <c:v>الاستجابة التالية للتصادم Post-Crash Response</c:v>
                </c:pt>
                <c:pt idx="9">
                  <c:v>القيادة المشتتة Distracted  and Impaied Driving </c:v>
                </c:pt>
                <c:pt idx="10">
                  <c:v>ادارة السرعة Speed Management</c:v>
                </c:pt>
                <c:pt idx="11">
                  <c:v>سلامة المركبات Safety of Vehicles</c:v>
                </c:pt>
                <c:pt idx="12">
                  <c:v>العبيء الوطني للتصادمات Burden of crashes</c:v>
                </c:pt>
                <c:pt idx="13">
                  <c:v>العبيء الوطني للوفيات Burden of deaths</c:v>
                </c:pt>
                <c:pt idx="14">
                  <c:v>العبيء الوطني للاصابات Burden of injuries</c:v>
                </c:pt>
              </c:strCache>
            </c:strRef>
          </c:cat>
          <c:val>
            <c:numRef>
              <c:f>MAIN!$F$4:$F$18</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3-AAAA-4343-86C3-C2D299EFD1E7}"/>
            </c:ext>
          </c:extLst>
        </c:ser>
        <c:ser>
          <c:idx val="4"/>
          <c:order val="4"/>
          <c:tx>
            <c:strRef>
              <c:f>MAIN!$G$3</c:f>
              <c:strCache>
                <c:ptCount val="1"/>
                <c:pt idx="0">
                  <c:v>2026</c:v>
                </c:pt>
              </c:strCache>
            </c:strRef>
          </c:tx>
          <c:spPr>
            <a:solidFill>
              <a:schemeClr val="accent5">
                <a:shade val="80000"/>
                <a:satMod val="150000"/>
              </a:schemeClr>
            </a:solidFill>
            <a:ln>
              <a:noFill/>
            </a:ln>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c:spPr>
          <c:invertIfNegative val="0"/>
          <c:cat>
            <c:strRef>
              <c:f>MAIN!$B$4:$B$18</c:f>
              <c:strCache>
                <c:ptCount val="15"/>
                <c:pt idx="0">
                  <c:v>رخص القيادة Driving licenses </c:v>
                </c:pt>
                <c:pt idx="1">
                  <c:v>انظمة المعلومات Information Systems</c:v>
                </c:pt>
                <c:pt idx="2">
                  <c:v>الحوكمة Governance</c:v>
                </c:pt>
                <c:pt idx="3">
                  <c:v>التامين علي المركبات Insurance of Vehicles</c:v>
                </c:pt>
                <c:pt idx="4">
                  <c:v>الاستراتيجيات و الاهداف Strategy and targets</c:v>
                </c:pt>
                <c:pt idx="5">
                  <c:v>استخدام معدات الوقاية Use of Protective Equipments</c:v>
                </c:pt>
                <c:pt idx="6">
                  <c:v>التمويل Financing</c:v>
                </c:pt>
                <c:pt idx="7">
                  <c:v>سلامة البنية التحتية Safety of Road Infrastructure</c:v>
                </c:pt>
                <c:pt idx="8">
                  <c:v>الاستجابة التالية للتصادم Post-Crash Response</c:v>
                </c:pt>
                <c:pt idx="9">
                  <c:v>القيادة المشتتة Distracted  and Impaied Driving </c:v>
                </c:pt>
                <c:pt idx="10">
                  <c:v>ادارة السرعة Speed Management</c:v>
                </c:pt>
                <c:pt idx="11">
                  <c:v>سلامة المركبات Safety of Vehicles</c:v>
                </c:pt>
                <c:pt idx="12">
                  <c:v>العبيء الوطني للتصادمات Burden of crashes</c:v>
                </c:pt>
                <c:pt idx="13">
                  <c:v>العبيء الوطني للوفيات Burden of deaths</c:v>
                </c:pt>
                <c:pt idx="14">
                  <c:v>العبيء الوطني للاصابات Burden of injuries</c:v>
                </c:pt>
              </c:strCache>
            </c:strRef>
          </c:cat>
          <c:val>
            <c:numRef>
              <c:f>MAIN!$G$4:$G$18</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4-AAAA-4343-86C3-C2D299EFD1E7}"/>
            </c:ext>
          </c:extLst>
        </c:ser>
        <c:ser>
          <c:idx val="5"/>
          <c:order val="5"/>
          <c:tx>
            <c:strRef>
              <c:f>MAIN!$H$3</c:f>
              <c:strCache>
                <c:ptCount val="1"/>
                <c:pt idx="0">
                  <c:v>2027</c:v>
                </c:pt>
              </c:strCache>
            </c:strRef>
          </c:tx>
          <c:spPr>
            <a:solidFill>
              <a:schemeClr val="accent6">
                <a:shade val="80000"/>
                <a:satMod val="150000"/>
              </a:schemeClr>
            </a:solidFill>
            <a:ln>
              <a:noFill/>
            </a:ln>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c:spPr>
          <c:invertIfNegative val="0"/>
          <c:cat>
            <c:strRef>
              <c:f>MAIN!$B$4:$B$18</c:f>
              <c:strCache>
                <c:ptCount val="15"/>
                <c:pt idx="0">
                  <c:v>رخص القيادة Driving licenses </c:v>
                </c:pt>
                <c:pt idx="1">
                  <c:v>انظمة المعلومات Information Systems</c:v>
                </c:pt>
                <c:pt idx="2">
                  <c:v>الحوكمة Governance</c:v>
                </c:pt>
                <c:pt idx="3">
                  <c:v>التامين علي المركبات Insurance of Vehicles</c:v>
                </c:pt>
                <c:pt idx="4">
                  <c:v>الاستراتيجيات و الاهداف Strategy and targets</c:v>
                </c:pt>
                <c:pt idx="5">
                  <c:v>استخدام معدات الوقاية Use of Protective Equipments</c:v>
                </c:pt>
                <c:pt idx="6">
                  <c:v>التمويل Financing</c:v>
                </c:pt>
                <c:pt idx="7">
                  <c:v>سلامة البنية التحتية Safety of Road Infrastructure</c:v>
                </c:pt>
                <c:pt idx="8">
                  <c:v>الاستجابة التالية للتصادم Post-Crash Response</c:v>
                </c:pt>
                <c:pt idx="9">
                  <c:v>القيادة المشتتة Distracted  and Impaied Driving </c:v>
                </c:pt>
                <c:pt idx="10">
                  <c:v>ادارة السرعة Speed Management</c:v>
                </c:pt>
                <c:pt idx="11">
                  <c:v>سلامة المركبات Safety of Vehicles</c:v>
                </c:pt>
                <c:pt idx="12">
                  <c:v>العبيء الوطني للتصادمات Burden of crashes</c:v>
                </c:pt>
                <c:pt idx="13">
                  <c:v>العبيء الوطني للوفيات Burden of deaths</c:v>
                </c:pt>
                <c:pt idx="14">
                  <c:v>العبيء الوطني للاصابات Burden of injuries</c:v>
                </c:pt>
              </c:strCache>
            </c:strRef>
          </c:cat>
          <c:val>
            <c:numRef>
              <c:f>MAIN!$H$4:$H$18</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5-AAAA-4343-86C3-C2D299EFD1E7}"/>
            </c:ext>
          </c:extLst>
        </c:ser>
        <c:ser>
          <c:idx val="6"/>
          <c:order val="6"/>
          <c:tx>
            <c:strRef>
              <c:f>MAIN!$I$3</c:f>
              <c:strCache>
                <c:ptCount val="1"/>
                <c:pt idx="0">
                  <c:v>2028</c:v>
                </c:pt>
              </c:strCache>
            </c:strRef>
          </c:tx>
          <c:spPr>
            <a:solidFill>
              <a:schemeClr val="accent1">
                <a:lumMod val="60000"/>
                <a:shade val="80000"/>
                <a:satMod val="150000"/>
              </a:schemeClr>
            </a:solidFill>
            <a:ln>
              <a:noFill/>
            </a:ln>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c:spPr>
          <c:invertIfNegative val="0"/>
          <c:cat>
            <c:strRef>
              <c:f>MAIN!$B$4:$B$18</c:f>
              <c:strCache>
                <c:ptCount val="15"/>
                <c:pt idx="0">
                  <c:v>رخص القيادة Driving licenses </c:v>
                </c:pt>
                <c:pt idx="1">
                  <c:v>انظمة المعلومات Information Systems</c:v>
                </c:pt>
                <c:pt idx="2">
                  <c:v>الحوكمة Governance</c:v>
                </c:pt>
                <c:pt idx="3">
                  <c:v>التامين علي المركبات Insurance of Vehicles</c:v>
                </c:pt>
                <c:pt idx="4">
                  <c:v>الاستراتيجيات و الاهداف Strategy and targets</c:v>
                </c:pt>
                <c:pt idx="5">
                  <c:v>استخدام معدات الوقاية Use of Protective Equipments</c:v>
                </c:pt>
                <c:pt idx="6">
                  <c:v>التمويل Financing</c:v>
                </c:pt>
                <c:pt idx="7">
                  <c:v>سلامة البنية التحتية Safety of Road Infrastructure</c:v>
                </c:pt>
                <c:pt idx="8">
                  <c:v>الاستجابة التالية للتصادم Post-Crash Response</c:v>
                </c:pt>
                <c:pt idx="9">
                  <c:v>القيادة المشتتة Distracted  and Impaied Driving </c:v>
                </c:pt>
                <c:pt idx="10">
                  <c:v>ادارة السرعة Speed Management</c:v>
                </c:pt>
                <c:pt idx="11">
                  <c:v>سلامة المركبات Safety of Vehicles</c:v>
                </c:pt>
                <c:pt idx="12">
                  <c:v>العبيء الوطني للتصادمات Burden of crashes</c:v>
                </c:pt>
                <c:pt idx="13">
                  <c:v>العبيء الوطني للوفيات Burden of deaths</c:v>
                </c:pt>
                <c:pt idx="14">
                  <c:v>العبيء الوطني للاصابات Burden of injuries</c:v>
                </c:pt>
              </c:strCache>
            </c:strRef>
          </c:cat>
          <c:val>
            <c:numRef>
              <c:f>MAIN!$I$4:$I$18</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6-AAAA-4343-86C3-C2D299EFD1E7}"/>
            </c:ext>
          </c:extLst>
        </c:ser>
        <c:ser>
          <c:idx val="7"/>
          <c:order val="7"/>
          <c:tx>
            <c:strRef>
              <c:f>MAIN!$J$3</c:f>
              <c:strCache>
                <c:ptCount val="1"/>
                <c:pt idx="0">
                  <c:v>2029</c:v>
                </c:pt>
              </c:strCache>
            </c:strRef>
          </c:tx>
          <c:spPr>
            <a:solidFill>
              <a:schemeClr val="accent2">
                <a:lumMod val="60000"/>
                <a:shade val="80000"/>
                <a:satMod val="150000"/>
              </a:schemeClr>
            </a:solidFill>
            <a:ln>
              <a:noFill/>
            </a:ln>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c:spPr>
          <c:invertIfNegative val="0"/>
          <c:cat>
            <c:strRef>
              <c:f>MAIN!$B$4:$B$18</c:f>
              <c:strCache>
                <c:ptCount val="15"/>
                <c:pt idx="0">
                  <c:v>رخص القيادة Driving licenses </c:v>
                </c:pt>
                <c:pt idx="1">
                  <c:v>انظمة المعلومات Information Systems</c:v>
                </c:pt>
                <c:pt idx="2">
                  <c:v>الحوكمة Governance</c:v>
                </c:pt>
                <c:pt idx="3">
                  <c:v>التامين علي المركبات Insurance of Vehicles</c:v>
                </c:pt>
                <c:pt idx="4">
                  <c:v>الاستراتيجيات و الاهداف Strategy and targets</c:v>
                </c:pt>
                <c:pt idx="5">
                  <c:v>استخدام معدات الوقاية Use of Protective Equipments</c:v>
                </c:pt>
                <c:pt idx="6">
                  <c:v>التمويل Financing</c:v>
                </c:pt>
                <c:pt idx="7">
                  <c:v>سلامة البنية التحتية Safety of Road Infrastructure</c:v>
                </c:pt>
                <c:pt idx="8">
                  <c:v>الاستجابة التالية للتصادم Post-Crash Response</c:v>
                </c:pt>
                <c:pt idx="9">
                  <c:v>القيادة المشتتة Distracted  and Impaied Driving </c:v>
                </c:pt>
                <c:pt idx="10">
                  <c:v>ادارة السرعة Speed Management</c:v>
                </c:pt>
                <c:pt idx="11">
                  <c:v>سلامة المركبات Safety of Vehicles</c:v>
                </c:pt>
                <c:pt idx="12">
                  <c:v>العبيء الوطني للتصادمات Burden of crashes</c:v>
                </c:pt>
                <c:pt idx="13">
                  <c:v>العبيء الوطني للوفيات Burden of deaths</c:v>
                </c:pt>
                <c:pt idx="14">
                  <c:v>العبيء الوطني للاصابات Burden of injuries</c:v>
                </c:pt>
              </c:strCache>
            </c:strRef>
          </c:cat>
          <c:val>
            <c:numRef>
              <c:f>MAIN!$J$4:$J$18</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7-AAAA-4343-86C3-C2D299EFD1E7}"/>
            </c:ext>
          </c:extLst>
        </c:ser>
        <c:ser>
          <c:idx val="8"/>
          <c:order val="8"/>
          <c:tx>
            <c:strRef>
              <c:f>MAIN!$K$3</c:f>
              <c:strCache>
                <c:ptCount val="1"/>
                <c:pt idx="0">
                  <c:v>2030</c:v>
                </c:pt>
              </c:strCache>
            </c:strRef>
          </c:tx>
          <c:spPr>
            <a:solidFill>
              <a:schemeClr val="accent3">
                <a:lumMod val="60000"/>
                <a:shade val="80000"/>
                <a:satMod val="150000"/>
              </a:schemeClr>
            </a:solidFill>
            <a:ln>
              <a:noFill/>
            </a:ln>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c:spPr>
          <c:invertIfNegative val="0"/>
          <c:cat>
            <c:strRef>
              <c:f>MAIN!$B$4:$B$18</c:f>
              <c:strCache>
                <c:ptCount val="15"/>
                <c:pt idx="0">
                  <c:v>رخص القيادة Driving licenses </c:v>
                </c:pt>
                <c:pt idx="1">
                  <c:v>انظمة المعلومات Information Systems</c:v>
                </c:pt>
                <c:pt idx="2">
                  <c:v>الحوكمة Governance</c:v>
                </c:pt>
                <c:pt idx="3">
                  <c:v>التامين علي المركبات Insurance of Vehicles</c:v>
                </c:pt>
                <c:pt idx="4">
                  <c:v>الاستراتيجيات و الاهداف Strategy and targets</c:v>
                </c:pt>
                <c:pt idx="5">
                  <c:v>استخدام معدات الوقاية Use of Protective Equipments</c:v>
                </c:pt>
                <c:pt idx="6">
                  <c:v>التمويل Financing</c:v>
                </c:pt>
                <c:pt idx="7">
                  <c:v>سلامة البنية التحتية Safety of Road Infrastructure</c:v>
                </c:pt>
                <c:pt idx="8">
                  <c:v>الاستجابة التالية للتصادم Post-Crash Response</c:v>
                </c:pt>
                <c:pt idx="9">
                  <c:v>القيادة المشتتة Distracted  and Impaied Driving </c:v>
                </c:pt>
                <c:pt idx="10">
                  <c:v>ادارة السرعة Speed Management</c:v>
                </c:pt>
                <c:pt idx="11">
                  <c:v>سلامة المركبات Safety of Vehicles</c:v>
                </c:pt>
                <c:pt idx="12">
                  <c:v>العبيء الوطني للتصادمات Burden of crashes</c:v>
                </c:pt>
                <c:pt idx="13">
                  <c:v>العبيء الوطني للوفيات Burden of deaths</c:v>
                </c:pt>
                <c:pt idx="14">
                  <c:v>العبيء الوطني للاصابات Burden of injuries</c:v>
                </c:pt>
              </c:strCache>
            </c:strRef>
          </c:cat>
          <c:val>
            <c:numRef>
              <c:f>MAIN!$K$4:$K$18</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8-AAAA-4343-86C3-C2D299EFD1E7}"/>
            </c:ext>
          </c:extLst>
        </c:ser>
        <c:dLbls>
          <c:showLegendKey val="0"/>
          <c:showVal val="0"/>
          <c:showCatName val="0"/>
          <c:showSerName val="0"/>
          <c:showPercent val="0"/>
          <c:showBubbleSize val="0"/>
        </c:dLbls>
        <c:gapWidth val="100"/>
        <c:axId val="1072959984"/>
        <c:axId val="1072948464"/>
      </c:barChart>
      <c:catAx>
        <c:axId val="1072959984"/>
        <c:scaling>
          <c:orientation val="minMax"/>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072948464"/>
        <c:crosses val="autoZero"/>
        <c:auto val="1"/>
        <c:lblAlgn val="ctr"/>
        <c:lblOffset val="100"/>
        <c:noMultiLvlLbl val="0"/>
      </c:catAx>
      <c:valAx>
        <c:axId val="1072948464"/>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0729599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b="1"/>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jpeg"/><Relationship Id="rId14" Type="http://schemas.openxmlformats.org/officeDocument/2006/relationships/image" Target="../media/image14.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3</xdr:col>
      <xdr:colOff>361948</xdr:colOff>
      <xdr:row>3</xdr:row>
      <xdr:rowOff>171450</xdr:rowOff>
    </xdr:from>
    <xdr:to>
      <xdr:col>3</xdr:col>
      <xdr:colOff>1481136</xdr:colOff>
      <xdr:row>5</xdr:row>
      <xdr:rowOff>439306</xdr:rowOff>
    </xdr:to>
    <xdr:pic>
      <xdr:nvPicPr>
        <xdr:cNvPr id="6" name="Picture 5">
          <a:extLst>
            <a:ext uri="{FF2B5EF4-FFF2-40B4-BE49-F238E27FC236}">
              <a16:creationId xmlns:a16="http://schemas.microsoft.com/office/drawing/2014/main" id="{40DAD7B0-6472-4EDE-B586-C7F74523C03E}"/>
            </a:ext>
          </a:extLst>
        </xdr:cNvPr>
        <xdr:cNvPicPr>
          <a:picLocks noChangeAspect="1"/>
        </xdr:cNvPicPr>
      </xdr:nvPicPr>
      <xdr:blipFill>
        <a:blip xmlns:r="http://schemas.openxmlformats.org/officeDocument/2006/relationships" r:embed="rId1"/>
        <a:stretch>
          <a:fillRect/>
        </a:stretch>
      </xdr:blipFill>
      <xdr:spPr>
        <a:xfrm>
          <a:off x="4271961" y="1695450"/>
          <a:ext cx="1119188" cy="858406"/>
        </a:xfrm>
        <a:prstGeom prst="rect">
          <a:avLst/>
        </a:prstGeom>
      </xdr:spPr>
    </xdr:pic>
    <xdr:clientData/>
  </xdr:twoCellAnchor>
  <xdr:twoCellAnchor editAs="oneCell">
    <xdr:from>
      <xdr:col>4</xdr:col>
      <xdr:colOff>52388</xdr:colOff>
      <xdr:row>3</xdr:row>
      <xdr:rowOff>147637</xdr:rowOff>
    </xdr:from>
    <xdr:to>
      <xdr:col>4</xdr:col>
      <xdr:colOff>985838</xdr:colOff>
      <xdr:row>5</xdr:row>
      <xdr:rowOff>490537</xdr:rowOff>
    </xdr:to>
    <xdr:pic>
      <xdr:nvPicPr>
        <xdr:cNvPr id="7" name="Picture 6">
          <a:extLst>
            <a:ext uri="{FF2B5EF4-FFF2-40B4-BE49-F238E27FC236}">
              <a16:creationId xmlns:a16="http://schemas.microsoft.com/office/drawing/2014/main" id="{1E43D4D2-EACC-4E52-BB5A-ABA44F30364E}"/>
            </a:ext>
          </a:extLst>
        </xdr:cNvPr>
        <xdr:cNvPicPr>
          <a:picLocks noChangeAspect="1"/>
        </xdr:cNvPicPr>
      </xdr:nvPicPr>
      <xdr:blipFill>
        <a:blip xmlns:r="http://schemas.openxmlformats.org/officeDocument/2006/relationships" r:embed="rId2"/>
        <a:stretch>
          <a:fillRect/>
        </a:stretch>
      </xdr:blipFill>
      <xdr:spPr>
        <a:xfrm>
          <a:off x="5910263" y="1671637"/>
          <a:ext cx="933450" cy="933450"/>
        </a:xfrm>
        <a:prstGeom prst="rect">
          <a:avLst/>
        </a:prstGeom>
      </xdr:spPr>
    </xdr:pic>
    <xdr:clientData/>
  </xdr:twoCellAnchor>
  <xdr:twoCellAnchor editAs="oneCell">
    <xdr:from>
      <xdr:col>5</xdr:col>
      <xdr:colOff>14287</xdr:colOff>
      <xdr:row>4</xdr:row>
      <xdr:rowOff>4762</xdr:rowOff>
    </xdr:from>
    <xdr:to>
      <xdr:col>5</xdr:col>
      <xdr:colOff>823912</xdr:colOff>
      <xdr:row>5</xdr:row>
      <xdr:rowOff>414337</xdr:rowOff>
    </xdr:to>
    <xdr:pic>
      <xdr:nvPicPr>
        <xdr:cNvPr id="8" name="Picture 7">
          <a:extLst>
            <a:ext uri="{FF2B5EF4-FFF2-40B4-BE49-F238E27FC236}">
              <a16:creationId xmlns:a16="http://schemas.microsoft.com/office/drawing/2014/main" id="{53FAF02D-6E0A-48DF-BAB7-7694E27B76BD}"/>
            </a:ext>
          </a:extLst>
        </xdr:cNvPr>
        <xdr:cNvPicPr>
          <a:picLocks noChangeAspect="1"/>
        </xdr:cNvPicPr>
      </xdr:nvPicPr>
      <xdr:blipFill>
        <a:blip xmlns:r="http://schemas.openxmlformats.org/officeDocument/2006/relationships" r:embed="rId3"/>
        <a:stretch>
          <a:fillRect/>
        </a:stretch>
      </xdr:blipFill>
      <xdr:spPr>
        <a:xfrm>
          <a:off x="7086600" y="1719262"/>
          <a:ext cx="809625" cy="809625"/>
        </a:xfrm>
        <a:prstGeom prst="rect">
          <a:avLst/>
        </a:prstGeom>
      </xdr:spPr>
    </xdr:pic>
    <xdr:clientData/>
  </xdr:twoCellAnchor>
  <xdr:twoCellAnchor editAs="oneCell">
    <xdr:from>
      <xdr:col>5</xdr:col>
      <xdr:colOff>1162050</xdr:colOff>
      <xdr:row>4</xdr:row>
      <xdr:rowOff>195262</xdr:rowOff>
    </xdr:from>
    <xdr:to>
      <xdr:col>7</xdr:col>
      <xdr:colOff>80963</xdr:colOff>
      <xdr:row>5</xdr:row>
      <xdr:rowOff>268832</xdr:rowOff>
    </xdr:to>
    <xdr:pic>
      <xdr:nvPicPr>
        <xdr:cNvPr id="9" name="Picture 8">
          <a:extLst>
            <a:ext uri="{FF2B5EF4-FFF2-40B4-BE49-F238E27FC236}">
              <a16:creationId xmlns:a16="http://schemas.microsoft.com/office/drawing/2014/main" id="{516ABE5E-3CFE-4033-B28D-7928F05786EB}"/>
            </a:ext>
          </a:extLst>
        </xdr:cNvPr>
        <xdr:cNvPicPr>
          <a:picLocks noChangeAspect="1"/>
        </xdr:cNvPicPr>
      </xdr:nvPicPr>
      <xdr:blipFill>
        <a:blip xmlns:r="http://schemas.openxmlformats.org/officeDocument/2006/relationships" r:embed="rId4"/>
        <a:stretch>
          <a:fillRect/>
        </a:stretch>
      </xdr:blipFill>
      <xdr:spPr>
        <a:xfrm>
          <a:off x="7934325" y="1909762"/>
          <a:ext cx="1352550" cy="473620"/>
        </a:xfrm>
        <a:prstGeom prst="rect">
          <a:avLst/>
        </a:prstGeom>
      </xdr:spPr>
    </xdr:pic>
    <xdr:clientData/>
  </xdr:twoCellAnchor>
  <xdr:twoCellAnchor editAs="oneCell">
    <xdr:from>
      <xdr:col>7</xdr:col>
      <xdr:colOff>371475</xdr:colOff>
      <xdr:row>4</xdr:row>
      <xdr:rowOff>95249</xdr:rowOff>
    </xdr:from>
    <xdr:to>
      <xdr:col>7</xdr:col>
      <xdr:colOff>1109662</xdr:colOff>
      <xdr:row>5</xdr:row>
      <xdr:rowOff>436682</xdr:rowOff>
    </xdr:to>
    <xdr:pic>
      <xdr:nvPicPr>
        <xdr:cNvPr id="10" name="Picture 9">
          <a:extLst>
            <a:ext uri="{FF2B5EF4-FFF2-40B4-BE49-F238E27FC236}">
              <a16:creationId xmlns:a16="http://schemas.microsoft.com/office/drawing/2014/main" id="{CD96E3CE-696E-48C6-99EA-5FC8A44E1924}"/>
            </a:ext>
          </a:extLst>
        </xdr:cNvPr>
        <xdr:cNvPicPr>
          <a:picLocks noChangeAspect="1"/>
        </xdr:cNvPicPr>
      </xdr:nvPicPr>
      <xdr:blipFill>
        <a:blip xmlns:r="http://schemas.openxmlformats.org/officeDocument/2006/relationships" r:embed="rId5"/>
        <a:stretch>
          <a:fillRect/>
        </a:stretch>
      </xdr:blipFill>
      <xdr:spPr>
        <a:xfrm>
          <a:off x="9529763" y="1809749"/>
          <a:ext cx="738187" cy="741483"/>
        </a:xfrm>
        <a:prstGeom prst="rect">
          <a:avLst/>
        </a:prstGeom>
      </xdr:spPr>
    </xdr:pic>
    <xdr:clientData/>
  </xdr:twoCellAnchor>
  <xdr:twoCellAnchor editAs="oneCell">
    <xdr:from>
      <xdr:col>8</xdr:col>
      <xdr:colOff>300037</xdr:colOff>
      <xdr:row>4</xdr:row>
      <xdr:rowOff>23812</xdr:rowOff>
    </xdr:from>
    <xdr:to>
      <xdr:col>8</xdr:col>
      <xdr:colOff>919162</xdr:colOff>
      <xdr:row>6</xdr:row>
      <xdr:rowOff>6614</xdr:rowOff>
    </xdr:to>
    <xdr:pic>
      <xdr:nvPicPr>
        <xdr:cNvPr id="11" name="Picture 10">
          <a:extLst>
            <a:ext uri="{FF2B5EF4-FFF2-40B4-BE49-F238E27FC236}">
              <a16:creationId xmlns:a16="http://schemas.microsoft.com/office/drawing/2014/main" id="{A24A01C3-8FEE-410B-8FB8-F1898C7E3781}"/>
            </a:ext>
          </a:extLst>
        </xdr:cNvPr>
        <xdr:cNvPicPr>
          <a:picLocks noChangeAspect="1"/>
        </xdr:cNvPicPr>
      </xdr:nvPicPr>
      <xdr:blipFill>
        <a:blip xmlns:r="http://schemas.openxmlformats.org/officeDocument/2006/relationships" r:embed="rId6"/>
        <a:stretch>
          <a:fillRect/>
        </a:stretch>
      </xdr:blipFill>
      <xdr:spPr>
        <a:xfrm>
          <a:off x="10796587" y="1738312"/>
          <a:ext cx="619125" cy="911490"/>
        </a:xfrm>
        <a:prstGeom prst="rect">
          <a:avLst/>
        </a:prstGeom>
      </xdr:spPr>
    </xdr:pic>
    <xdr:clientData/>
  </xdr:twoCellAnchor>
  <xdr:twoCellAnchor editAs="oneCell">
    <xdr:from>
      <xdr:col>2</xdr:col>
      <xdr:colOff>57293</xdr:colOff>
      <xdr:row>3</xdr:row>
      <xdr:rowOff>166687</xdr:rowOff>
    </xdr:from>
    <xdr:to>
      <xdr:col>2</xdr:col>
      <xdr:colOff>1523176</xdr:colOff>
      <xdr:row>5</xdr:row>
      <xdr:rowOff>414338</xdr:rowOff>
    </xdr:to>
    <xdr:pic>
      <xdr:nvPicPr>
        <xdr:cNvPr id="12" name="Picture 11" descr="WHO EMRO | EMRO home page | Landing | Front page">
          <a:extLst>
            <a:ext uri="{FF2B5EF4-FFF2-40B4-BE49-F238E27FC236}">
              <a16:creationId xmlns:a16="http://schemas.microsoft.com/office/drawing/2014/main" id="{7664F909-5602-4701-B69B-1775F4754AC2}"/>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729056" y="1690687"/>
          <a:ext cx="1465883" cy="8382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762000</xdr:colOff>
      <xdr:row>11</xdr:row>
      <xdr:rowOff>47624</xdr:rowOff>
    </xdr:from>
    <xdr:to>
      <xdr:col>2</xdr:col>
      <xdr:colOff>1234844</xdr:colOff>
      <xdr:row>11</xdr:row>
      <xdr:rowOff>518409</xdr:rowOff>
    </xdr:to>
    <xdr:pic>
      <xdr:nvPicPr>
        <xdr:cNvPr id="13" name="Picture 12" descr="UNECE ITC">
          <a:extLst>
            <a:ext uri="{FF2B5EF4-FFF2-40B4-BE49-F238E27FC236}">
              <a16:creationId xmlns:a16="http://schemas.microsoft.com/office/drawing/2014/main" id="{61017A7B-1597-4852-961E-06C859861DB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3433763" y="4538662"/>
          <a:ext cx="472844" cy="470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1438274</xdr:colOff>
      <xdr:row>11</xdr:row>
      <xdr:rowOff>28575</xdr:rowOff>
    </xdr:from>
    <xdr:to>
      <xdr:col>3</xdr:col>
      <xdr:colOff>976311</xdr:colOff>
      <xdr:row>11</xdr:row>
      <xdr:rowOff>564671</xdr:rowOff>
    </xdr:to>
    <xdr:pic>
      <xdr:nvPicPr>
        <xdr:cNvPr id="14" name="Picture 13" descr="2025 UNDP HIV Communications Assistant: (Deadline 31 January, 2025 ...">
          <a:extLst>
            <a:ext uri="{FF2B5EF4-FFF2-40B4-BE49-F238E27FC236}">
              <a16:creationId xmlns:a16="http://schemas.microsoft.com/office/drawing/2014/main" id="{B371E24B-EACA-48C7-B5B3-0EF253EEE4F1}"/>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110037" y="4519613"/>
          <a:ext cx="1076325" cy="5360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1152525</xdr:colOff>
      <xdr:row>11</xdr:row>
      <xdr:rowOff>123824</xdr:rowOff>
    </xdr:from>
    <xdr:to>
      <xdr:col>4</xdr:col>
      <xdr:colOff>793652</xdr:colOff>
      <xdr:row>11</xdr:row>
      <xdr:rowOff>495299</xdr:rowOff>
    </xdr:to>
    <xdr:pic>
      <xdr:nvPicPr>
        <xdr:cNvPr id="15" name="Picture 14">
          <a:extLst>
            <a:ext uri="{FF2B5EF4-FFF2-40B4-BE49-F238E27FC236}">
              <a16:creationId xmlns:a16="http://schemas.microsoft.com/office/drawing/2014/main" id="{FBCEA9EF-BB72-4ECB-9E6F-8FEE3EA120FD}"/>
            </a:ext>
          </a:extLst>
        </xdr:cNvPr>
        <xdr:cNvPicPr>
          <a:picLocks noChangeAspect="1"/>
        </xdr:cNvPicPr>
      </xdr:nvPicPr>
      <xdr:blipFill>
        <a:blip xmlns:r="http://schemas.openxmlformats.org/officeDocument/2006/relationships" r:embed="rId10"/>
        <a:stretch>
          <a:fillRect/>
        </a:stretch>
      </xdr:blipFill>
      <xdr:spPr>
        <a:xfrm>
          <a:off x="5362575" y="4614862"/>
          <a:ext cx="1193702" cy="371475"/>
        </a:xfrm>
        <a:prstGeom prst="rect">
          <a:avLst/>
        </a:prstGeom>
      </xdr:spPr>
    </xdr:pic>
    <xdr:clientData/>
  </xdr:twoCellAnchor>
  <xdr:twoCellAnchor editAs="oneCell">
    <xdr:from>
      <xdr:col>4</xdr:col>
      <xdr:colOff>1143000</xdr:colOff>
      <xdr:row>11</xdr:row>
      <xdr:rowOff>66675</xdr:rowOff>
    </xdr:from>
    <xdr:to>
      <xdr:col>6</xdr:col>
      <xdr:colOff>38101</xdr:colOff>
      <xdr:row>11</xdr:row>
      <xdr:rowOff>514589</xdr:rowOff>
    </xdr:to>
    <xdr:pic>
      <xdr:nvPicPr>
        <xdr:cNvPr id="16" name="Picture 15">
          <a:extLst>
            <a:ext uri="{FF2B5EF4-FFF2-40B4-BE49-F238E27FC236}">
              <a16:creationId xmlns:a16="http://schemas.microsoft.com/office/drawing/2014/main" id="{986D8E62-25B3-48B0-AA4F-3AAE855FC3BE}"/>
            </a:ext>
          </a:extLst>
        </xdr:cNvPr>
        <xdr:cNvPicPr>
          <a:picLocks noChangeAspect="1"/>
        </xdr:cNvPicPr>
      </xdr:nvPicPr>
      <xdr:blipFill>
        <a:blip xmlns:r="http://schemas.openxmlformats.org/officeDocument/2006/relationships" r:embed="rId11"/>
        <a:stretch>
          <a:fillRect/>
        </a:stretch>
      </xdr:blipFill>
      <xdr:spPr>
        <a:xfrm>
          <a:off x="7000875" y="4557713"/>
          <a:ext cx="966788" cy="447914"/>
        </a:xfrm>
        <a:prstGeom prst="rect">
          <a:avLst/>
        </a:prstGeom>
      </xdr:spPr>
    </xdr:pic>
    <xdr:clientData/>
  </xdr:twoCellAnchor>
  <xdr:twoCellAnchor editAs="oneCell">
    <xdr:from>
      <xdr:col>6</xdr:col>
      <xdr:colOff>152400</xdr:colOff>
      <xdr:row>11</xdr:row>
      <xdr:rowOff>142876</xdr:rowOff>
    </xdr:from>
    <xdr:to>
      <xdr:col>6</xdr:col>
      <xdr:colOff>1195387</xdr:colOff>
      <xdr:row>11</xdr:row>
      <xdr:rowOff>489546</xdr:rowOff>
    </xdr:to>
    <xdr:pic>
      <xdr:nvPicPr>
        <xdr:cNvPr id="17" name="Picture 16">
          <a:extLst>
            <a:ext uri="{FF2B5EF4-FFF2-40B4-BE49-F238E27FC236}">
              <a16:creationId xmlns:a16="http://schemas.microsoft.com/office/drawing/2014/main" id="{5C5EB766-751A-481D-B256-70D480EE0F56}"/>
            </a:ext>
          </a:extLst>
        </xdr:cNvPr>
        <xdr:cNvPicPr>
          <a:picLocks noChangeAspect="1"/>
        </xdr:cNvPicPr>
      </xdr:nvPicPr>
      <xdr:blipFill>
        <a:blip xmlns:r="http://schemas.openxmlformats.org/officeDocument/2006/relationships" r:embed="rId12"/>
        <a:stretch>
          <a:fillRect/>
        </a:stretch>
      </xdr:blipFill>
      <xdr:spPr>
        <a:xfrm>
          <a:off x="8443913" y="4633914"/>
          <a:ext cx="1042987" cy="346670"/>
        </a:xfrm>
        <a:prstGeom prst="rect">
          <a:avLst/>
        </a:prstGeom>
      </xdr:spPr>
    </xdr:pic>
    <xdr:clientData/>
  </xdr:twoCellAnchor>
  <xdr:twoCellAnchor editAs="oneCell">
    <xdr:from>
      <xdr:col>7</xdr:col>
      <xdr:colOff>385763</xdr:colOff>
      <xdr:row>11</xdr:row>
      <xdr:rowOff>61912</xdr:rowOff>
    </xdr:from>
    <xdr:to>
      <xdr:col>7</xdr:col>
      <xdr:colOff>888094</xdr:colOff>
      <xdr:row>11</xdr:row>
      <xdr:rowOff>564243</xdr:rowOff>
    </xdr:to>
    <xdr:pic>
      <xdr:nvPicPr>
        <xdr:cNvPr id="18" name="Picture 17">
          <a:extLst>
            <a:ext uri="{FF2B5EF4-FFF2-40B4-BE49-F238E27FC236}">
              <a16:creationId xmlns:a16="http://schemas.microsoft.com/office/drawing/2014/main" id="{D6E1D8F8-14A4-4A3B-AA26-4088C3E48632}"/>
            </a:ext>
          </a:extLst>
        </xdr:cNvPr>
        <xdr:cNvPicPr>
          <a:picLocks noChangeAspect="1"/>
        </xdr:cNvPicPr>
      </xdr:nvPicPr>
      <xdr:blipFill>
        <a:blip xmlns:r="http://schemas.openxmlformats.org/officeDocument/2006/relationships" r:embed="rId13"/>
        <a:stretch>
          <a:fillRect/>
        </a:stretch>
      </xdr:blipFill>
      <xdr:spPr>
        <a:xfrm>
          <a:off x="9844088" y="4552950"/>
          <a:ext cx="502331" cy="502331"/>
        </a:xfrm>
        <a:prstGeom prst="rect">
          <a:avLst/>
        </a:prstGeom>
      </xdr:spPr>
    </xdr:pic>
    <xdr:clientData/>
  </xdr:twoCellAnchor>
  <xdr:twoCellAnchor editAs="oneCell">
    <xdr:from>
      <xdr:col>9</xdr:col>
      <xdr:colOff>200025</xdr:colOff>
      <xdr:row>3</xdr:row>
      <xdr:rowOff>152400</xdr:rowOff>
    </xdr:from>
    <xdr:to>
      <xdr:col>9</xdr:col>
      <xdr:colOff>1152525</xdr:colOff>
      <xdr:row>5</xdr:row>
      <xdr:rowOff>514351</xdr:rowOff>
    </xdr:to>
    <xdr:pic>
      <xdr:nvPicPr>
        <xdr:cNvPr id="2" name="Picture 1" descr="SRDO">
          <a:extLst>
            <a:ext uri="{FF2B5EF4-FFF2-40B4-BE49-F238E27FC236}">
              <a16:creationId xmlns:a16="http://schemas.microsoft.com/office/drawing/2014/main" id="{4310AE89-C859-E5A0-1561-2248E5012925}"/>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2001500" y="1676400"/>
          <a:ext cx="952500" cy="952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1519239</xdr:colOff>
      <xdr:row>13</xdr:row>
      <xdr:rowOff>70201</xdr:rowOff>
    </xdr:from>
    <xdr:to>
      <xdr:col>3</xdr:col>
      <xdr:colOff>1376362</xdr:colOff>
      <xdr:row>13</xdr:row>
      <xdr:rowOff>819646</xdr:rowOff>
    </xdr:to>
    <xdr:pic>
      <xdr:nvPicPr>
        <xdr:cNvPr id="3" name="Picture 2">
          <a:extLst>
            <a:ext uri="{FF2B5EF4-FFF2-40B4-BE49-F238E27FC236}">
              <a16:creationId xmlns:a16="http://schemas.microsoft.com/office/drawing/2014/main" id="{9ADF02C6-5FED-1662-1E2B-8F2E4093A079}"/>
            </a:ext>
          </a:extLst>
        </xdr:cNvPr>
        <xdr:cNvPicPr>
          <a:picLocks noChangeAspect="1"/>
        </xdr:cNvPicPr>
      </xdr:nvPicPr>
      <xdr:blipFill>
        <a:blip xmlns:r="http://schemas.openxmlformats.org/officeDocument/2006/relationships" r:embed="rId15"/>
        <a:stretch>
          <a:fillRect/>
        </a:stretch>
      </xdr:blipFill>
      <xdr:spPr>
        <a:xfrm>
          <a:off x="3486152" y="4789839"/>
          <a:ext cx="1395411" cy="749445"/>
        </a:xfrm>
        <a:prstGeom prst="rect">
          <a:avLst/>
        </a:prstGeom>
      </xdr:spPr>
    </xdr:pic>
    <xdr:clientData/>
  </xdr:twoCellAnchor>
  <xdr:twoCellAnchor editAs="oneCell">
    <xdr:from>
      <xdr:col>4</xdr:col>
      <xdr:colOff>776285</xdr:colOff>
      <xdr:row>13</xdr:row>
      <xdr:rowOff>47624</xdr:rowOff>
    </xdr:from>
    <xdr:to>
      <xdr:col>6</xdr:col>
      <xdr:colOff>323850</xdr:colOff>
      <xdr:row>13</xdr:row>
      <xdr:rowOff>828675</xdr:rowOff>
    </xdr:to>
    <xdr:pic>
      <xdr:nvPicPr>
        <xdr:cNvPr id="4" name="Picture 3">
          <a:extLst>
            <a:ext uri="{FF2B5EF4-FFF2-40B4-BE49-F238E27FC236}">
              <a16:creationId xmlns:a16="http://schemas.microsoft.com/office/drawing/2014/main" id="{FCF755DE-C4BD-CDB0-942A-327D6E6F8324}"/>
            </a:ext>
          </a:extLst>
        </xdr:cNvPr>
        <xdr:cNvPicPr>
          <a:picLocks noChangeAspect="1"/>
        </xdr:cNvPicPr>
      </xdr:nvPicPr>
      <xdr:blipFill>
        <a:blip xmlns:r="http://schemas.openxmlformats.org/officeDocument/2006/relationships" r:embed="rId16"/>
        <a:stretch>
          <a:fillRect/>
        </a:stretch>
      </xdr:blipFill>
      <xdr:spPr>
        <a:xfrm>
          <a:off x="5834060" y="4767262"/>
          <a:ext cx="1562102" cy="781051"/>
        </a:xfrm>
        <a:prstGeom prst="rect">
          <a:avLst/>
        </a:prstGeom>
      </xdr:spPr>
    </xdr:pic>
    <xdr:clientData/>
  </xdr:twoCellAnchor>
  <xdr:twoCellAnchor editAs="oneCell">
    <xdr:from>
      <xdr:col>6</xdr:col>
      <xdr:colOff>919163</xdr:colOff>
      <xdr:row>13</xdr:row>
      <xdr:rowOff>92058</xdr:rowOff>
    </xdr:from>
    <xdr:to>
      <xdr:col>7</xdr:col>
      <xdr:colOff>1099385</xdr:colOff>
      <xdr:row>13</xdr:row>
      <xdr:rowOff>800099</xdr:rowOff>
    </xdr:to>
    <xdr:pic>
      <xdr:nvPicPr>
        <xdr:cNvPr id="20" name="Picture 19">
          <a:extLst>
            <a:ext uri="{FF2B5EF4-FFF2-40B4-BE49-F238E27FC236}">
              <a16:creationId xmlns:a16="http://schemas.microsoft.com/office/drawing/2014/main" id="{978768D0-C39F-6278-1902-086090B148C9}"/>
            </a:ext>
          </a:extLst>
        </xdr:cNvPr>
        <xdr:cNvPicPr>
          <a:picLocks noChangeAspect="1"/>
        </xdr:cNvPicPr>
      </xdr:nvPicPr>
      <xdr:blipFill>
        <a:blip xmlns:r="http://schemas.openxmlformats.org/officeDocument/2006/relationships" r:embed="rId17"/>
        <a:stretch>
          <a:fillRect/>
        </a:stretch>
      </xdr:blipFill>
      <xdr:spPr>
        <a:xfrm>
          <a:off x="7991476" y="4811696"/>
          <a:ext cx="1451810" cy="7080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147411</xdr:colOff>
      <xdr:row>1</xdr:row>
      <xdr:rowOff>686026</xdr:rowOff>
    </xdr:from>
    <xdr:to>
      <xdr:col>20</xdr:col>
      <xdr:colOff>635000</xdr:colOff>
      <xdr:row>17</xdr:row>
      <xdr:rowOff>198437</xdr:rowOff>
    </xdr:to>
    <xdr:graphicFrame macro="">
      <xdr:nvGraphicFramePr>
        <xdr:cNvPr id="3" name="Chart 2">
          <a:extLst>
            <a:ext uri="{FF2B5EF4-FFF2-40B4-BE49-F238E27FC236}">
              <a16:creationId xmlns:a16="http://schemas.microsoft.com/office/drawing/2014/main" id="{DAF409B8-1389-293C-4BD7-ADDA5F45ED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0</xdr:colOff>
      <xdr:row>0</xdr:row>
      <xdr:rowOff>0</xdr:rowOff>
    </xdr:from>
    <xdr:to>
      <xdr:col>11</xdr:col>
      <xdr:colOff>304800</xdr:colOff>
      <xdr:row>0</xdr:row>
      <xdr:rowOff>304800</xdr:rowOff>
    </xdr:to>
    <xdr:sp macro="" textlink="">
      <xdr:nvSpPr>
        <xdr:cNvPr id="1033" name="AutoShape 9">
          <a:extLst>
            <a:ext uri="{FF2B5EF4-FFF2-40B4-BE49-F238E27FC236}">
              <a16:creationId xmlns:a16="http://schemas.microsoft.com/office/drawing/2014/main" id="{D2F53A2B-1606-4D6A-8B24-A5D2D15D56A0}"/>
            </a:ext>
          </a:extLst>
        </xdr:cNvPr>
        <xdr:cNvSpPr>
          <a:spLocks noChangeAspect="1" noChangeArrowheads="1"/>
        </xdr:cNvSpPr>
      </xdr:nvSpPr>
      <xdr:spPr bwMode="auto">
        <a:xfrm>
          <a:off x="87630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18</xdr:col>
      <xdr:colOff>0</xdr:colOff>
      <xdr:row>0</xdr:row>
      <xdr:rowOff>0</xdr:rowOff>
    </xdr:from>
    <xdr:to>
      <xdr:col>18</xdr:col>
      <xdr:colOff>304800</xdr:colOff>
      <xdr:row>0</xdr:row>
      <xdr:rowOff>304800</xdr:rowOff>
    </xdr:to>
    <xdr:sp macro="" textlink="">
      <xdr:nvSpPr>
        <xdr:cNvPr id="1034" name="AutoShape 10">
          <a:extLst>
            <a:ext uri="{FF2B5EF4-FFF2-40B4-BE49-F238E27FC236}">
              <a16:creationId xmlns:a16="http://schemas.microsoft.com/office/drawing/2014/main" id="{916A2647-ABC4-4B55-A621-42E7BD389BA3}"/>
            </a:ext>
          </a:extLst>
        </xdr:cNvPr>
        <xdr:cNvSpPr>
          <a:spLocks noChangeAspect="1" noChangeArrowheads="1"/>
        </xdr:cNvSpPr>
      </xdr:nvSpPr>
      <xdr:spPr bwMode="auto">
        <a:xfrm>
          <a:off x="13730288"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942975</xdr:colOff>
      <xdr:row>4</xdr:row>
      <xdr:rowOff>1407776</xdr:rowOff>
    </xdr:to>
    <mc:AlternateContent xmlns:mc="http://schemas.openxmlformats.org/markup-compatibility/2006" xmlns:sle15="http://schemas.microsoft.com/office/drawing/2012/slicer">
      <mc:Choice Requires="sle15">
        <xdr:graphicFrame macro="">
          <xdr:nvGraphicFramePr>
            <xdr:cNvPr id="2" name="Area">
              <a:extLst>
                <a:ext uri="{FF2B5EF4-FFF2-40B4-BE49-F238E27FC236}">
                  <a16:creationId xmlns:a16="http://schemas.microsoft.com/office/drawing/2014/main" id="{905BCD7A-03E6-4CDF-9898-F604D431224F}"/>
                </a:ext>
              </a:extLst>
            </xdr:cNvPr>
            <xdr:cNvGraphicFramePr/>
          </xdr:nvGraphicFramePr>
          <xdr:xfrm>
            <a:off x="0" y="0"/>
            <a:ext cx="0" cy="0"/>
          </xdr:xfrm>
          <a:graphic>
            <a:graphicData uri="http://schemas.microsoft.com/office/drawing/2010/slicer">
              <sle:slicer xmlns:sle="http://schemas.microsoft.com/office/drawing/2010/slicer" name="Area"/>
            </a:graphicData>
          </a:graphic>
        </xdr:graphicFrame>
      </mc:Choice>
      <mc:Fallback xmlns="">
        <xdr:sp macro="" textlink="">
          <xdr:nvSpPr>
            <xdr:cNvPr id="0" name=""/>
            <xdr:cNvSpPr>
              <a:spLocks noTextEdit="1"/>
            </xdr:cNvSpPr>
          </xdr:nvSpPr>
          <xdr:spPr>
            <a:xfrm>
              <a:off x="9943003085" y="0"/>
              <a:ext cx="4695248" cy="2369897"/>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1152524</xdr:colOff>
      <xdr:row>0</xdr:row>
      <xdr:rowOff>0</xdr:rowOff>
    </xdr:from>
    <xdr:to>
      <xdr:col>4</xdr:col>
      <xdr:colOff>1188220</xdr:colOff>
      <xdr:row>4</xdr:row>
      <xdr:rowOff>1331576</xdr:rowOff>
    </xdr:to>
    <mc:AlternateContent xmlns:mc="http://schemas.openxmlformats.org/markup-compatibility/2006" xmlns:sle15="http://schemas.microsoft.com/office/drawing/2012/slicer">
      <mc:Choice Requires="sle15">
        <xdr:graphicFrame macro="">
          <xdr:nvGraphicFramePr>
            <xdr:cNvPr id="3" name="Recommended practice ">
              <a:extLst>
                <a:ext uri="{FF2B5EF4-FFF2-40B4-BE49-F238E27FC236}">
                  <a16:creationId xmlns:a16="http://schemas.microsoft.com/office/drawing/2014/main" id="{49E02F5D-E33B-48C9-9B1F-E92C07865777}"/>
                </a:ext>
              </a:extLst>
            </xdr:cNvPr>
            <xdr:cNvGraphicFramePr/>
          </xdr:nvGraphicFramePr>
          <xdr:xfrm>
            <a:off x="0" y="0"/>
            <a:ext cx="0" cy="0"/>
          </xdr:xfrm>
          <a:graphic>
            <a:graphicData uri="http://schemas.microsoft.com/office/drawing/2010/slicer">
              <sle:slicer xmlns:sle="http://schemas.microsoft.com/office/drawing/2010/slicer" name="Recommended practice "/>
            </a:graphicData>
          </a:graphic>
        </xdr:graphicFrame>
      </mc:Choice>
      <mc:Fallback xmlns="">
        <xdr:sp macro="" textlink="">
          <xdr:nvSpPr>
            <xdr:cNvPr id="0" name=""/>
            <xdr:cNvSpPr>
              <a:spLocks noTextEdit="1"/>
            </xdr:cNvSpPr>
          </xdr:nvSpPr>
          <xdr:spPr>
            <a:xfrm>
              <a:off x="9930348614" y="0"/>
              <a:ext cx="12444922" cy="2293697"/>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orldhealthorg-my.sharepoint.com/GSRRS5/Country%20sheets/Country%20sheet%20SAUDI%20ARABIA.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Family%20event%20calendar1"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orldhealthorg-my.sharepoint.com/Users/saadr/Desktop/Profit%20and%20loss%20statement%20(with%20logo)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legal"/>
      <sheetName val="PORTAL"/>
      <sheetName val="CODES"/>
      <sheetName val="RATING CARD"/>
      <sheetName val="KPIs"/>
      <sheetName val="A (2021)"/>
      <sheetName val="A (2023)"/>
      <sheetName val=" B (2021)"/>
      <sheetName val=" B (2023)"/>
      <sheetName val="C (2021)"/>
      <sheetName val="C (2023)"/>
      <sheetName val="D (2021)"/>
      <sheetName val="D (2023)"/>
      <sheetName val="E (2021)"/>
      <sheetName val="E (2023)"/>
      <sheetName val="F (2021)"/>
      <sheetName val="F (2023)"/>
      <sheetName val="G (2021)"/>
      <sheetName val="G (2023)"/>
      <sheetName val="H (2021)"/>
      <sheetName val="H (2023)"/>
      <sheetName val="I (2021)"/>
      <sheetName val="I (2023)"/>
      <sheetName val="J (2021)"/>
      <sheetName val="J (2023)"/>
      <sheetName val="K (2021)"/>
      <sheetName val="K (2023)"/>
      <sheetName val="L (2021)"/>
      <sheetName val="L (202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ily Calendar"/>
      <sheetName val="Jan"/>
      <sheetName val="Feb"/>
      <sheetName val="Mar"/>
      <sheetName val="Apr"/>
      <sheetName val="May"/>
      <sheetName val="Jun"/>
      <sheetName val="Jul"/>
      <sheetName val="Aug"/>
      <sheetName val="Sep"/>
      <sheetName val="Oct"/>
      <sheetName val="Nov"/>
      <sheetName val="Dec"/>
    </sheetNames>
    <sheetDataSet>
      <sheetData sheetId="0">
        <row r="16">
          <cell r="H16" t="str">
            <v>Public Holiday</v>
          </cell>
        </row>
        <row r="17">
          <cell r="H17" t="str">
            <v>Birthday</v>
          </cell>
        </row>
        <row r="18">
          <cell r="H18" t="str">
            <v>Your Category</v>
          </cell>
        </row>
        <row r="19">
          <cell r="H19" t="str">
            <v>Your Category</v>
          </cell>
        </row>
        <row r="20">
          <cell r="H20" t="str">
            <v>Your Category</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es"/>
      <sheetName val="Income"/>
      <sheetName val="Expenses"/>
      <sheetName val="Taxes"/>
      <sheetName val="Categories"/>
      <sheetName val="Profit and loss statement (with"/>
    </sheetNames>
    <sheetDataSet>
      <sheetData sheetId="0"/>
      <sheetData sheetId="1"/>
      <sheetData sheetId="2"/>
      <sheetData sheetId="3"/>
      <sheetData sheetId="4"/>
      <sheetData sheetId="5" refreshError="1"/>
    </sheetDataSet>
  </externalBook>
</externalLink>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rea" xr10:uid="{E924512D-AB5F-4AEA-933C-2A31F8F4E4F3}" sourceName="المحور">
  <extLst>
    <x:ext xmlns:x15="http://schemas.microsoft.com/office/spreadsheetml/2010/11/main" uri="{2F2917AC-EB37-4324-AD4E-5DD8C200BD13}">
      <x15:tableSlicerCache tableId="2" column="1"/>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commended_practice" xr10:uid="{10A8C36C-22E7-4732-BA46-DE6FCAA1EDD6}" sourceName="الممارسة التي يوصي بها">
  <extLst>
    <x:ext xmlns:x15="http://schemas.microsoft.com/office/spreadsheetml/2010/11/main" uri="{2F2917AC-EB37-4324-AD4E-5DD8C200BD13}">
      <x15:tableSlicerCache tableId="2" column="2"/>
    </x:ex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rea" xr10:uid="{B87E9277-67CB-44CD-972E-A43DE3DDCF16}" cache="Slicer_Area" caption="المحور" columnCount="2" style="SlicerStyleOther2" rowHeight="241300"/>
  <slicer name="Recommended practice " xr10:uid="{199A6623-F408-4B53-95C0-1ED12CC73466}" cache="Slicer_Recommended_practice" caption="الممارسة التي يوصي بها" style="SlicerStyleDark1" rowHeight="27432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91F81D3-92E5-4519-9A7C-672BBEC40164}" name="Data34245" displayName="Data34245" ref="B3:K18" totalsRowShown="0" headerRowDxfId="1186" dataDxfId="1185">
  <autoFilter ref="B3:K18" xr:uid="{B91F81D3-92E5-4519-9A7C-672BBEC40164}"/>
  <tableColumns count="10">
    <tableColumn id="1" xr3:uid="{22771132-88FB-415E-86FF-3E6702C25407}" name="المحور Area" dataDxfId="1184" dataCellStyle="Hyperlink"/>
    <tableColumn id="3" xr3:uid="{675649EA-90D8-4A30-885C-D786A56C51A9}" name="2022" dataDxfId="1183" dataCellStyle="Comma"/>
    <tableColumn id="4" xr3:uid="{06490A4A-5291-46D7-81D6-964F40A057B8}" name="2023" dataDxfId="1182" dataCellStyle="Comma"/>
    <tableColumn id="5" xr3:uid="{114A4936-4B2F-4305-ADA5-B12F69FCB176}" name="2024" dataDxfId="1181" dataCellStyle="Comma"/>
    <tableColumn id="6" xr3:uid="{75737F82-C9BE-42CE-BFF4-3DD460588DD9}" name="2025" dataDxfId="1180" dataCellStyle="Comma"/>
    <tableColumn id="7" xr3:uid="{F698CFF3-5F36-46A7-959C-2E39C0EF9CBA}" name="2026" dataDxfId="1179" dataCellStyle="Comma"/>
    <tableColumn id="8" xr3:uid="{704FDDFE-8E29-4A88-9339-B721C7DC7A38}" name="2027" dataDxfId="1178" dataCellStyle="Comma"/>
    <tableColumn id="9" xr3:uid="{917CE6D0-69B9-421D-9769-339C43B6DECD}" name="2028" dataDxfId="1177" dataCellStyle="Comma"/>
    <tableColumn id="10" xr3:uid="{4E9A2957-2EB9-4424-8130-9D429FEF047F}" name="2029" dataDxfId="1176" dataCellStyle="Comma"/>
    <tableColumn id="11" xr3:uid="{DA6421D8-3F0C-49FD-9CCC-671862918E89}" name="2030" dataDxfId="1175" dataCellStyle="Comma"/>
  </tableColumns>
  <tableStyleInfo name="TableStyleLight14" showFirstColumn="0" showLastColumn="0" showRowStripes="1" showColumnStripes="0"/>
  <extLst>
    <ext xmlns:x14="http://schemas.microsoft.com/office/spreadsheetml/2009/9/main" uri="{504A1905-F514-4f6f-8877-14C23A59335A}">
      <x14:table altTextSummary="Enter equipment Physical Condition &amp; Financial Status in this table. Monthly payment, Total monthly cost, Annual &amp; Monthly depreciation &amp; Current val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3EF20B9-8755-4370-922B-1CE703B63FA5}" name="Table4" displayName="Table4" ref="A6:J109" totalsRowShown="0" headerRowDxfId="1174" dataDxfId="1173">
  <autoFilter ref="A6:J109" xr:uid="{2B1D6D39-1E60-419F-9570-E4B6F7BBDE2B}">
    <filterColumn colId="0">
      <filters>
        <filter val="البنية التحتية للطرق"/>
      </filters>
    </filterColumn>
    <filterColumn colId="1">
      <filters>
        <filter val="الترتيبات المؤسسية والتقييم"/>
      </filters>
    </filterColumn>
  </autoFilter>
  <tableColumns count="10">
    <tableColumn id="1" xr3:uid="{90EE0B2F-0324-46AA-87F1-D0F949DABF08}" name="المحور" dataDxfId="1172"/>
    <tableColumn id="2" xr3:uid="{5BF7D0C5-BB83-4E82-947F-5D22579A3D40}" name="الممارسة التي يوصي بها" dataDxfId="1171"/>
    <tableColumn id="3" xr3:uid="{30FAE94F-14E8-4672-BC71-31968AA9F7D8}" name="عنوان التدخل" dataDxfId="1170"/>
    <tableColumn id="9" xr3:uid="{6675F4E7-761E-41BF-ACA1-8C031D6EA321}" name="تفاصيل التدخل" dataDxfId="1169"/>
    <tableColumn id="29" xr3:uid="{5CB21C4E-026F-4135-8CA4-9055C5EF9D60}" name="التحديات التي تواجهها الدولة لتطبيق الممارسة؟" dataDxfId="1168"/>
    <tableColumn id="30" xr3:uid="{8A93A001-7284-4DB2-82AB-3FC10F2CEEC9}" name="القطاع الرائد" dataDxfId="1167"/>
    <tableColumn id="31" xr3:uid="{E313C763-EA44-4C53-ADFE-760F4B972CED}" name="القطاعات المشاركة" dataDxfId="1166"/>
    <tableColumn id="32" xr3:uid="{75D41BCE-E299-456D-9F9A-539E4489BC29}" name="المشاركة المجتمعية للتدخل" dataDxfId="1165"/>
    <tableColumn id="33" xr3:uid="{5E97195F-D32B-4C5D-986E-8F08AC6687CA}" name="هل قمت بتقييم هذا الجهد و التعرف علي اثره ؟ يرجى تقديم التفاصيل" dataDxfId="1164"/>
    <tableColumn id="34" xr3:uid="{696C64DA-C932-442B-BAA9-9CC4B0C33446}" name="الفرص الحالية بالدولة و الخطط المستقبلية للتحسين في الممارسة" dataDxfId="1163"/>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Custom 3">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C00000"/>
      </a:hlink>
      <a:folHlink>
        <a:srgbClr val="833C0B"/>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Subtle Solids">
      <a:fillStyleLst>
        <a:solidFill>
          <a:schemeClr val="phClr"/>
        </a:solidFill>
        <a:solidFill>
          <a:schemeClr val="phClr">
            <a:tint val="65000"/>
          </a:schemeClr>
        </a:solidFill>
        <a:solidFill>
          <a:schemeClr val="phClr">
            <a:shade val="80000"/>
            <a:satMod val="15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irap.org/"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18.bin"/><Relationship Id="rId4" Type="http://schemas.microsoft.com/office/2007/relationships/slicer" Target="../slicers/slicer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icd.who.int/browse/2025-01/mms/en" TargetMode="External"/><Relationship Id="rId1" Type="http://schemas.openxmlformats.org/officeDocument/2006/relationships/hyperlink" Target="https://icd.who.int/browse/2025-01/mms/en"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50898-E329-4D11-B635-30D5AD1D8F73}">
  <sheetPr>
    <pageSetUpPr autoPageBreaks="0" fitToPage="1"/>
  </sheetPr>
  <dimension ref="A1:L14"/>
  <sheetViews>
    <sheetView showGridLines="0" tabSelected="1" zoomScaleNormal="100" zoomScaleSheetLayoutView="70" workbookViewId="0">
      <selection activeCell="C14" sqref="C14"/>
    </sheetView>
  </sheetViews>
  <sheetFormatPr defaultRowHeight="15.75" x14ac:dyDescent="0.5"/>
  <cols>
    <col min="1" max="1" width="1.796875" customWidth="1"/>
    <col min="2" max="2" width="21.796875" style="83" customWidth="1"/>
    <col min="3" max="3" width="21.53125" customWidth="1"/>
    <col min="4" max="4" width="21.73046875" customWidth="1"/>
    <col min="5" max="5" width="15.19921875" customWidth="1"/>
    <col min="6" max="6" width="13" customWidth="1"/>
    <col min="7" max="7" width="17.796875" customWidth="1"/>
    <col min="8" max="8" width="18.73046875" customWidth="1"/>
    <col min="9" max="9" width="17.1328125" customWidth="1"/>
    <col min="10" max="10" width="18" customWidth="1"/>
    <col min="12" max="12" width="8.46484375" customWidth="1"/>
  </cols>
  <sheetData>
    <row r="1" spans="1:12" ht="20.45" customHeight="1" x14ac:dyDescent="0.45">
      <c r="A1" t="s">
        <v>1422</v>
      </c>
      <c r="B1" s="184" t="s">
        <v>1423</v>
      </c>
      <c r="C1" s="184"/>
      <c r="D1" s="184"/>
      <c r="E1" s="184"/>
      <c r="F1" s="184"/>
      <c r="G1" s="184"/>
      <c r="H1" s="184"/>
      <c r="I1" s="184"/>
      <c r="J1" s="153"/>
      <c r="K1" s="183" t="s">
        <v>1421</v>
      </c>
      <c r="L1" s="183"/>
    </row>
    <row r="2" spans="1:12" ht="85.5" customHeight="1" x14ac:dyDescent="0.45">
      <c r="B2" s="184"/>
      <c r="C2" s="184"/>
      <c r="D2" s="184"/>
      <c r="E2" s="184"/>
      <c r="F2" s="184"/>
      <c r="G2" s="184"/>
      <c r="H2" s="184"/>
      <c r="I2" s="184"/>
      <c r="J2" s="153"/>
      <c r="K2" s="183"/>
      <c r="L2" s="183"/>
    </row>
    <row r="3" spans="1:12" x14ac:dyDescent="0.45">
      <c r="B3" s="154"/>
      <c r="K3" s="183"/>
      <c r="L3" s="183"/>
    </row>
    <row r="4" spans="1:12" s="139" customFormat="1" ht="15" customHeight="1" x14ac:dyDescent="0.45">
      <c r="B4" s="185" t="s">
        <v>1416</v>
      </c>
      <c r="C4" s="143"/>
      <c r="D4" s="143"/>
      <c r="E4" s="143"/>
      <c r="F4" s="143"/>
      <c r="G4" s="143"/>
      <c r="H4" s="143"/>
      <c r="I4" s="143"/>
      <c r="J4" s="143"/>
      <c r="K4" s="183"/>
      <c r="L4" s="183"/>
    </row>
    <row r="5" spans="1:12" ht="31.5" customHeight="1" x14ac:dyDescent="0.45">
      <c r="B5" s="185"/>
      <c r="C5" s="144"/>
      <c r="D5" s="144"/>
      <c r="E5" s="144"/>
      <c r="F5" s="145"/>
      <c r="G5" s="145"/>
      <c r="H5" s="145"/>
      <c r="I5" s="145"/>
      <c r="J5" s="143"/>
      <c r="K5" s="183"/>
      <c r="L5" s="183"/>
    </row>
    <row r="6" spans="1:12" ht="41.65" customHeight="1" x14ac:dyDescent="0.45">
      <c r="B6" s="185"/>
      <c r="C6" s="144"/>
      <c r="D6" s="146"/>
      <c r="E6" s="144"/>
      <c r="F6" s="145"/>
      <c r="G6" s="145"/>
      <c r="H6" s="145"/>
      <c r="I6" s="145"/>
      <c r="J6" s="145"/>
      <c r="K6" s="183"/>
      <c r="L6" s="183"/>
    </row>
    <row r="7" spans="1:12" ht="45.75" customHeight="1" x14ac:dyDescent="0.45">
      <c r="B7" s="185"/>
      <c r="C7" s="152" t="s">
        <v>1411</v>
      </c>
      <c r="D7" s="152" t="s">
        <v>1409</v>
      </c>
      <c r="E7" s="152" t="s">
        <v>1410</v>
      </c>
      <c r="F7" s="152" t="s">
        <v>1412</v>
      </c>
      <c r="G7" s="152" t="s">
        <v>1413</v>
      </c>
      <c r="H7" s="152" t="s">
        <v>1414</v>
      </c>
      <c r="I7" s="152" t="s">
        <v>1415</v>
      </c>
      <c r="J7" s="152" t="s">
        <v>1435</v>
      </c>
      <c r="K7" s="183"/>
      <c r="L7" s="183"/>
    </row>
    <row r="8" spans="1:12" ht="2.25" hidden="1" customHeight="1" x14ac:dyDescent="0.45">
      <c r="B8" s="141"/>
      <c r="C8" s="141"/>
      <c r="D8" s="141"/>
      <c r="E8" s="141"/>
      <c r="K8" s="183"/>
      <c r="L8" s="183"/>
    </row>
    <row r="9" spans="1:12" ht="5.65" customHeight="1" thickBot="1" x14ac:dyDescent="0.5">
      <c r="B9" s="155"/>
      <c r="C9" s="140"/>
      <c r="D9" s="140"/>
      <c r="E9" s="140"/>
      <c r="F9" s="140"/>
      <c r="G9" s="140"/>
      <c r="H9" s="140"/>
      <c r="I9" s="140"/>
      <c r="J9" s="68"/>
      <c r="K9" s="183"/>
      <c r="L9" s="183"/>
    </row>
    <row r="10" spans="1:12" ht="24" customHeight="1" x14ac:dyDescent="0.45">
      <c r="B10" s="156" t="s">
        <v>1417</v>
      </c>
      <c r="C10" s="186" t="s">
        <v>1418</v>
      </c>
      <c r="D10" s="186"/>
      <c r="E10" s="186"/>
      <c r="F10" s="186"/>
      <c r="G10" s="186"/>
      <c r="H10" s="186"/>
      <c r="I10" s="186"/>
      <c r="J10" s="186"/>
      <c r="K10" s="183"/>
      <c r="L10" s="183"/>
    </row>
    <row r="11" spans="1:12" ht="6.4" customHeight="1" x14ac:dyDescent="0.5">
      <c r="C11" s="182"/>
      <c r="D11" s="182"/>
      <c r="E11" s="182"/>
      <c r="K11" s="183"/>
      <c r="L11" s="183"/>
    </row>
    <row r="12" spans="1:12" ht="47.25" customHeight="1" x14ac:dyDescent="0.45">
      <c r="B12" s="156" t="s">
        <v>1419</v>
      </c>
      <c r="C12" s="142"/>
      <c r="D12" s="142"/>
      <c r="E12" s="142"/>
      <c r="F12" s="142"/>
      <c r="G12" s="142"/>
      <c r="H12" s="142"/>
      <c r="I12" s="142"/>
      <c r="J12" s="142"/>
      <c r="K12" s="183"/>
      <c r="L12" s="183"/>
    </row>
    <row r="13" spans="1:12" ht="5.25" customHeight="1" x14ac:dyDescent="0.5">
      <c r="C13" s="182"/>
      <c r="D13" s="182"/>
      <c r="E13" s="182"/>
      <c r="K13" s="183"/>
      <c r="L13" s="183"/>
    </row>
    <row r="14" spans="1:12" ht="67.150000000000006" customHeight="1" x14ac:dyDescent="0.45">
      <c r="B14" s="156" t="s">
        <v>1420</v>
      </c>
      <c r="C14" s="142"/>
      <c r="D14" s="142"/>
      <c r="E14" s="142"/>
      <c r="F14" s="142"/>
      <c r="G14" s="142"/>
      <c r="H14" s="142"/>
      <c r="I14" s="142"/>
      <c r="J14" s="142"/>
      <c r="K14" s="183"/>
      <c r="L14" s="183"/>
    </row>
  </sheetData>
  <sheetProtection algorithmName="SHA-512" hashValue="zuQdhC0gg0IpJENlA/j0TnZeeuE7wobdFVCdeN98/PYVx8ggncz4CW++Vi6aNBRdIZpmvs2MpMGqDr5byWUegg==" saltValue="QHdA0g3ohUfhDf9g1Qszng==" spinCount="100000" sheet="1" objects="1" scenarios="1"/>
  <mergeCells count="6">
    <mergeCell ref="C11:E11"/>
    <mergeCell ref="C13:E13"/>
    <mergeCell ref="K1:L14"/>
    <mergeCell ref="B1:I2"/>
    <mergeCell ref="B4:B7"/>
    <mergeCell ref="C10:J10"/>
  </mergeCells>
  <hyperlinks>
    <hyperlink ref="K1:L14" location="MAIN!A1" display="Go to the Tracker" xr:uid="{81F144ED-E0A5-4AFD-A9BE-1FB1D92627DE}"/>
  </hyperlinks>
  <pageMargins left="0.7" right="0.7" top="0.75" bottom="0.75" header="0.3" footer="0.3"/>
  <pageSetup scale="53" orientation="portrait" r:id="rId1"/>
  <colBreaks count="1" manualBreakCount="1">
    <brk id="2" max="29"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92479-E0AD-4A11-AFE4-D7CE216B30D9}">
  <dimension ref="A1:Z24"/>
  <sheetViews>
    <sheetView zoomScale="67" zoomScaleNormal="67" zoomScaleSheetLayoutView="50" workbookViewId="0">
      <selection activeCell="H7" sqref="H7"/>
    </sheetView>
  </sheetViews>
  <sheetFormatPr defaultColWidth="8.73046875" defaultRowHeight="15.75" x14ac:dyDescent="0.5"/>
  <cols>
    <col min="1" max="1" width="4.59765625" style="6" customWidth="1"/>
    <col min="2" max="2" width="14.265625" style="92" customWidth="1"/>
    <col min="3" max="3" width="21.796875" style="94" customWidth="1"/>
    <col min="4" max="4" width="18" style="5" customWidth="1"/>
    <col min="5" max="5" width="15.19921875" style="4" customWidth="1"/>
    <col min="6" max="8" width="13.265625" style="4" customWidth="1"/>
    <col min="9" max="9" width="10.3984375" style="4" customWidth="1"/>
    <col min="10" max="10" width="10.59765625" style="4" customWidth="1"/>
    <col min="11" max="11" width="9.86328125" style="4" customWidth="1"/>
    <col min="12" max="12" width="10.6640625" style="4" customWidth="1"/>
    <col min="13" max="13" width="11.06640625" style="4" customWidth="1"/>
    <col min="14" max="14" width="16.265625" style="4" customWidth="1"/>
    <col min="15" max="15" width="81.6640625" style="39" customWidth="1"/>
    <col min="16" max="16" width="8.73046875" style="4" customWidth="1"/>
    <col min="17" max="17" width="9.73046875" style="4" hidden="1" customWidth="1"/>
    <col min="18" max="25" width="7.73046875" style="4" hidden="1" customWidth="1"/>
    <col min="26" max="26" width="8.73046875" style="4" hidden="1" customWidth="1"/>
    <col min="27" max="16384" width="8.73046875" style="4"/>
  </cols>
  <sheetData>
    <row r="1" spans="1:25" ht="82.15" customHeight="1" x14ac:dyDescent="0.5">
      <c r="B1" s="162" t="s">
        <v>1374</v>
      </c>
      <c r="C1" s="163"/>
      <c r="D1" s="163"/>
      <c r="E1" s="163"/>
      <c r="F1" s="163"/>
      <c r="G1" s="163"/>
      <c r="H1" s="163"/>
      <c r="I1" s="163"/>
      <c r="J1" s="163"/>
      <c r="K1" s="163"/>
      <c r="L1" s="163"/>
      <c r="M1" s="163"/>
      <c r="N1" s="163"/>
      <c r="O1" s="163"/>
    </row>
    <row r="2" spans="1:25" ht="37.15" customHeight="1" x14ac:dyDescent="0.45">
      <c r="A2" s="56"/>
      <c r="B2" s="208" t="s">
        <v>1359</v>
      </c>
      <c r="C2" s="208"/>
      <c r="D2" s="208"/>
      <c r="E2" s="208"/>
      <c r="F2" s="208"/>
      <c r="G2" s="208"/>
      <c r="H2" s="208"/>
      <c r="I2" s="208"/>
      <c r="J2" s="208"/>
      <c r="K2" s="208"/>
      <c r="L2" s="208"/>
      <c r="M2" s="208"/>
      <c r="N2" s="208"/>
      <c r="O2" s="208"/>
      <c r="P2" s="58"/>
    </row>
    <row r="3" spans="1:25" ht="42.4" customHeight="1" x14ac:dyDescent="0.45">
      <c r="A3" s="56"/>
      <c r="B3" s="165" t="s">
        <v>1360</v>
      </c>
      <c r="C3" s="165"/>
      <c r="D3" s="165"/>
      <c r="E3" s="165"/>
      <c r="F3" s="165"/>
      <c r="G3" s="165"/>
      <c r="H3" s="165"/>
      <c r="I3" s="165"/>
      <c r="J3" s="165"/>
      <c r="K3" s="165"/>
      <c r="L3" s="165"/>
      <c r="M3" s="165"/>
      <c r="N3" s="165"/>
      <c r="O3" s="165"/>
      <c r="P3" s="58"/>
    </row>
    <row r="4" spans="1:25" ht="9" customHeight="1" x14ac:dyDescent="0.45">
      <c r="A4" s="56"/>
      <c r="C4" s="93"/>
      <c r="D4" s="112"/>
      <c r="E4" s="76"/>
      <c r="F4" s="76"/>
      <c r="G4" s="76"/>
      <c r="H4" s="76"/>
      <c r="I4" s="76"/>
      <c r="J4" s="76"/>
      <c r="K4" s="76"/>
      <c r="L4" s="76"/>
      <c r="N4" s="56"/>
      <c r="O4" s="56"/>
      <c r="P4" s="58"/>
    </row>
    <row r="5" spans="1:25" s="37" customFormat="1" ht="114.75" customHeight="1" thickBot="1" x14ac:dyDescent="0.75">
      <c r="A5" s="166" t="s">
        <v>652</v>
      </c>
      <c r="B5" s="167"/>
      <c r="C5" s="168"/>
      <c r="D5" s="78" t="s">
        <v>1361</v>
      </c>
      <c r="E5" s="78">
        <v>2022</v>
      </c>
      <c r="F5" s="78">
        <v>2023</v>
      </c>
      <c r="G5" s="78">
        <v>2024</v>
      </c>
      <c r="H5" s="78">
        <v>2025</v>
      </c>
      <c r="I5" s="78">
        <v>2026</v>
      </c>
      <c r="J5" s="78">
        <v>2027</v>
      </c>
      <c r="K5" s="78">
        <v>2028</v>
      </c>
      <c r="L5" s="78">
        <v>2029</v>
      </c>
      <c r="M5" s="78">
        <v>2030</v>
      </c>
      <c r="N5" s="77" t="s">
        <v>584</v>
      </c>
      <c r="O5" s="79" t="s">
        <v>582</v>
      </c>
      <c r="Q5" s="59">
        <v>2022</v>
      </c>
      <c r="R5" s="59">
        <v>2023</v>
      </c>
      <c r="S5" s="59">
        <v>2024</v>
      </c>
      <c r="T5" s="59">
        <v>2025</v>
      </c>
      <c r="U5" s="59">
        <v>2026</v>
      </c>
      <c r="V5" s="59">
        <v>2027</v>
      </c>
      <c r="W5" s="59">
        <v>2028</v>
      </c>
      <c r="X5" s="59">
        <v>2029</v>
      </c>
      <c r="Y5" s="59">
        <v>2030</v>
      </c>
    </row>
    <row r="6" spans="1:25" ht="157.5" customHeight="1" thickBot="1" x14ac:dyDescent="0.5">
      <c r="A6" s="41">
        <v>1</v>
      </c>
      <c r="B6" s="174" t="s">
        <v>1349</v>
      </c>
      <c r="C6" s="174" t="s">
        <v>1</v>
      </c>
      <c r="D6" s="119">
        <v>10</v>
      </c>
      <c r="E6" s="101"/>
      <c r="F6" s="101"/>
      <c r="G6" s="101"/>
      <c r="H6" s="101"/>
      <c r="I6" s="101"/>
      <c r="J6" s="101"/>
      <c r="K6" s="101"/>
      <c r="L6" s="101"/>
      <c r="M6" s="101"/>
      <c r="N6" s="125">
        <v>100</v>
      </c>
      <c r="O6" s="236" t="s">
        <v>1442</v>
      </c>
      <c r="Q6" s="40" t="str">
        <f>IF(AND(E6 &gt; 0, E6 = N6), "1", "0")</f>
        <v>0</v>
      </c>
      <c r="R6" s="40" t="str">
        <f>IF(AND(F6 &gt; 0, F6 = N6), "1", "0")</f>
        <v>0</v>
      </c>
      <c r="S6" s="40" t="str">
        <f>IF(AND(G6 &gt; 0, G6= N6), "1", "0")</f>
        <v>0</v>
      </c>
      <c r="T6" s="40" t="str">
        <f>IF(AND(H6 &gt; 0, H6 = N6), "1", "0")</f>
        <v>0</v>
      </c>
      <c r="U6" s="40" t="str">
        <f>IF(AND(I6 &gt; 0, I6 = N6), "1", "0")</f>
        <v>0</v>
      </c>
      <c r="V6" s="40" t="str">
        <f>IF(AND(J6 &gt; 0, J6 = N6), "1", "0")</f>
        <v>0</v>
      </c>
      <c r="W6" s="40" t="str">
        <f>IF(AND(K6 &gt; 0, K6 = N6), "1", "0")</f>
        <v>0</v>
      </c>
      <c r="X6" s="40" t="str">
        <f>IF(AND(L6 &gt; 0, L6 = N6), "1", "0")</f>
        <v>0</v>
      </c>
      <c r="Y6" s="40" t="str">
        <f>IF(AND(M6 &gt; 0, M6 = N6), "1", "0")</f>
        <v>0</v>
      </c>
    </row>
    <row r="7" spans="1:25" ht="246.4" customHeight="1" thickBot="1" x14ac:dyDescent="0.5">
      <c r="A7" s="41">
        <v>2</v>
      </c>
      <c r="B7" s="174" t="s">
        <v>1350</v>
      </c>
      <c r="C7" s="174" t="s">
        <v>1</v>
      </c>
      <c r="D7" s="119"/>
      <c r="E7" s="101"/>
      <c r="F7" s="101"/>
      <c r="G7" s="101"/>
      <c r="H7" s="101"/>
      <c r="I7" s="101"/>
      <c r="J7" s="101"/>
      <c r="K7" s="101"/>
      <c r="L7" s="101"/>
      <c r="M7" s="101"/>
      <c r="N7" s="125">
        <f>(D7*2)</f>
        <v>0</v>
      </c>
      <c r="O7" s="235" t="s">
        <v>1443</v>
      </c>
      <c r="Q7" s="40" t="str">
        <f>IF(AND(E7 &gt; 0, E7 &gt; N7), "1", "0")</f>
        <v>0</v>
      </c>
      <c r="R7" s="40" t="str">
        <f>IF(AND(F7 &gt; 0, F7 &gt; N7), "1", "0")</f>
        <v>0</v>
      </c>
      <c r="S7" s="40" t="str">
        <f>IF(AND(G7 &gt; 0, G7&gt; N7), "1", "0")</f>
        <v>0</v>
      </c>
      <c r="T7" s="40" t="str">
        <f>IF(AND(H7 &gt; 0, H7 &gt; N7), "1", "0")</f>
        <v>0</v>
      </c>
      <c r="U7" s="40" t="str">
        <f>IF(AND(I7 &gt; 0, I7 &gt; N7), "1", "0")</f>
        <v>0</v>
      </c>
      <c r="V7" s="40" t="str">
        <f>IF(AND(J7 &gt; 0, J7 &gt; N7), "1", "0")</f>
        <v>0</v>
      </c>
      <c r="W7" s="40" t="str">
        <f>IF(AND(K7 &gt; 0, K7 &gt; N7), "1", "0")</f>
        <v>0</v>
      </c>
      <c r="X7" s="40" t="str">
        <f>IF(AND(L7 &gt; 0, L7 &gt; N7), "1", "0")</f>
        <v>0</v>
      </c>
      <c r="Y7" s="40" t="str">
        <f>IF(AND(M7 &gt; 0, M7 &gt; N7), "1", "0")</f>
        <v>0</v>
      </c>
    </row>
    <row r="8" spans="1:25" ht="112.5" customHeight="1" thickBot="1" x14ac:dyDescent="0.5">
      <c r="A8" s="41">
        <v>3</v>
      </c>
      <c r="B8" s="174" t="s">
        <v>1351</v>
      </c>
      <c r="C8" s="174" t="s">
        <v>1</v>
      </c>
      <c r="D8" s="119"/>
      <c r="E8" s="101"/>
      <c r="F8" s="101"/>
      <c r="G8" s="101"/>
      <c r="H8" s="101"/>
      <c r="I8" s="101"/>
      <c r="J8" s="101"/>
      <c r="K8" s="101"/>
      <c r="L8" s="101"/>
      <c r="M8" s="101"/>
      <c r="N8" s="125">
        <f>(D8*2)</f>
        <v>0</v>
      </c>
      <c r="O8" s="237" t="s">
        <v>1444</v>
      </c>
      <c r="Q8" s="40" t="str">
        <f>IF(AND(E8 &gt; 0, E8 &gt; N8), "1", "0")</f>
        <v>0</v>
      </c>
      <c r="R8" s="40" t="str">
        <f>IF(AND(F8 &gt; 0, F8 &gt; N8), "1", "0")</f>
        <v>0</v>
      </c>
      <c r="S8" s="40" t="str">
        <f>IF(AND(G8 &gt; 0, G8&gt; N8), "1", "0")</f>
        <v>0</v>
      </c>
      <c r="T8" s="40" t="str">
        <f>IF(AND(H8 &gt; 0, H8 &gt; N8), "1", "0")</f>
        <v>0</v>
      </c>
      <c r="U8" s="40" t="str">
        <f>IF(AND(I8 &gt; 0, I8 &gt; N8), "1", "0")</f>
        <v>0</v>
      </c>
      <c r="V8" s="40" t="str">
        <f>IF(AND(J8 &gt; 0, J8 &gt; N8), "1", "0")</f>
        <v>0</v>
      </c>
      <c r="W8" s="40" t="str">
        <f>IF(AND(K8 &gt; 0, K8 &gt; N8), "1", "0")</f>
        <v>0</v>
      </c>
      <c r="X8" s="40" t="str">
        <f>IF(AND(L8 &gt; 0, L8 &gt; N8), "1", "0")</f>
        <v>0</v>
      </c>
      <c r="Y8" s="40" t="str">
        <f>IF(AND(M8 &gt; 0, M8 &gt; N8), "1", "0")</f>
        <v>0</v>
      </c>
    </row>
    <row r="9" spans="1:25" ht="70.5" customHeight="1" thickBot="1" x14ac:dyDescent="0.5">
      <c r="A9" s="41">
        <v>4</v>
      </c>
      <c r="B9" s="174" t="s">
        <v>653</v>
      </c>
      <c r="C9" s="174" t="s">
        <v>1</v>
      </c>
      <c r="D9" s="119"/>
      <c r="E9" s="101"/>
      <c r="F9" s="101"/>
      <c r="G9" s="101"/>
      <c r="H9" s="101"/>
      <c r="I9" s="101"/>
      <c r="J9" s="101"/>
      <c r="K9" s="101"/>
      <c r="L9" s="101"/>
      <c r="M9" s="101"/>
      <c r="N9" s="118"/>
      <c r="O9" s="238" t="s">
        <v>668</v>
      </c>
      <c r="Q9" s="40"/>
      <c r="R9" s="40"/>
      <c r="S9" s="40"/>
      <c r="T9" s="40"/>
      <c r="U9" s="40"/>
      <c r="V9" s="40"/>
      <c r="W9" s="40"/>
      <c r="X9" s="40"/>
      <c r="Y9" s="40"/>
    </row>
    <row r="10" spans="1:25" ht="69.400000000000006" customHeight="1" thickBot="1" x14ac:dyDescent="0.5">
      <c r="A10" s="41">
        <v>5</v>
      </c>
      <c r="B10" s="201" t="s">
        <v>654</v>
      </c>
      <c r="C10" s="201" t="s">
        <v>2</v>
      </c>
      <c r="D10" s="119"/>
      <c r="E10" s="101"/>
      <c r="F10" s="101"/>
      <c r="G10" s="101"/>
      <c r="H10" s="101"/>
      <c r="I10" s="101"/>
      <c r="J10" s="101"/>
      <c r="K10" s="101"/>
      <c r="L10" s="101"/>
      <c r="M10" s="101"/>
      <c r="N10" s="118"/>
      <c r="O10" s="239"/>
      <c r="Q10" s="40"/>
      <c r="R10" s="40"/>
      <c r="S10" s="40"/>
      <c r="T10" s="40"/>
      <c r="U10" s="40"/>
      <c r="V10" s="40"/>
      <c r="W10" s="40"/>
      <c r="X10" s="40"/>
      <c r="Y10" s="40"/>
    </row>
    <row r="11" spans="1:25" ht="63.75" customHeight="1" thickBot="1" x14ac:dyDescent="0.5">
      <c r="A11" s="41">
        <v>6</v>
      </c>
      <c r="B11" s="201" t="s">
        <v>655</v>
      </c>
      <c r="C11" s="201" t="s">
        <v>2</v>
      </c>
      <c r="D11" s="119"/>
      <c r="E11" s="101"/>
      <c r="F11" s="101"/>
      <c r="G11" s="101"/>
      <c r="H11" s="101"/>
      <c r="I11" s="101"/>
      <c r="J11" s="101"/>
      <c r="K11" s="101"/>
      <c r="L11" s="101"/>
      <c r="M11" s="101"/>
      <c r="N11" s="118"/>
      <c r="O11" s="239"/>
      <c r="Q11" s="40"/>
      <c r="R11" s="40"/>
      <c r="S11" s="40"/>
      <c r="T11" s="40"/>
      <c r="U11" s="40"/>
      <c r="V11" s="40"/>
      <c r="W11" s="40"/>
      <c r="X11" s="40"/>
      <c r="Y11" s="40"/>
    </row>
    <row r="12" spans="1:25" ht="52.5" customHeight="1" thickBot="1" x14ac:dyDescent="0.5">
      <c r="A12" s="41">
        <v>7</v>
      </c>
      <c r="B12" s="201" t="s">
        <v>656</v>
      </c>
      <c r="C12" s="201" t="s">
        <v>2</v>
      </c>
      <c r="D12" s="119"/>
      <c r="E12" s="101"/>
      <c r="F12" s="101"/>
      <c r="G12" s="101"/>
      <c r="H12" s="101"/>
      <c r="I12" s="101"/>
      <c r="J12" s="101"/>
      <c r="K12" s="101"/>
      <c r="L12" s="101"/>
      <c r="M12" s="101"/>
      <c r="N12" s="118"/>
      <c r="O12" s="239"/>
      <c r="Q12" s="40"/>
      <c r="R12" s="40"/>
      <c r="S12" s="40"/>
      <c r="T12" s="40"/>
      <c r="U12" s="40"/>
      <c r="V12" s="40"/>
      <c r="W12" s="40"/>
      <c r="X12" s="40"/>
      <c r="Y12" s="40"/>
    </row>
    <row r="13" spans="1:25" ht="60" customHeight="1" thickBot="1" x14ac:dyDescent="0.5">
      <c r="A13" s="41">
        <v>8</v>
      </c>
      <c r="B13" s="201" t="s">
        <v>657</v>
      </c>
      <c r="C13" s="201"/>
      <c r="D13" s="119"/>
      <c r="E13" s="101"/>
      <c r="F13" s="101"/>
      <c r="G13" s="101"/>
      <c r="H13" s="101"/>
      <c r="I13" s="101"/>
      <c r="J13" s="101"/>
      <c r="K13" s="101"/>
      <c r="L13" s="101"/>
      <c r="M13" s="101"/>
      <c r="N13" s="118"/>
      <c r="O13" s="239"/>
      <c r="Q13" s="40"/>
      <c r="R13" s="40"/>
      <c r="S13" s="40"/>
      <c r="T13" s="40"/>
      <c r="U13" s="40"/>
      <c r="V13" s="40"/>
      <c r="W13" s="40"/>
      <c r="X13" s="40"/>
      <c r="Y13" s="40"/>
    </row>
    <row r="14" spans="1:25" ht="70.5" customHeight="1" thickBot="1" x14ac:dyDescent="0.5">
      <c r="A14" s="41">
        <v>9</v>
      </c>
      <c r="B14" s="172" t="s">
        <v>658</v>
      </c>
      <c r="C14" s="172"/>
      <c r="D14" s="119"/>
      <c r="E14" s="101"/>
      <c r="F14" s="101"/>
      <c r="G14" s="101"/>
      <c r="H14" s="101"/>
      <c r="I14" s="101"/>
      <c r="J14" s="101"/>
      <c r="K14" s="101"/>
      <c r="L14" s="101"/>
      <c r="M14" s="101"/>
      <c r="N14" s="118"/>
      <c r="O14" s="239"/>
      <c r="Q14" s="40"/>
      <c r="R14" s="40"/>
      <c r="S14" s="40"/>
      <c r="T14" s="40"/>
      <c r="U14" s="40"/>
      <c r="V14" s="40"/>
      <c r="W14" s="40"/>
      <c r="X14" s="40"/>
      <c r="Y14" s="40"/>
    </row>
    <row r="15" spans="1:25" ht="223.5" customHeight="1" thickBot="1" x14ac:dyDescent="0.5">
      <c r="A15" s="41">
        <v>10</v>
      </c>
      <c r="B15" s="172" t="s">
        <v>659</v>
      </c>
      <c r="C15" s="172"/>
      <c r="D15" s="113" t="s">
        <v>603</v>
      </c>
      <c r="E15" s="116"/>
      <c r="F15" s="116"/>
      <c r="G15" s="116"/>
      <c r="H15" s="116"/>
      <c r="I15" s="116"/>
      <c r="J15" s="116"/>
      <c r="K15" s="116"/>
      <c r="L15" s="116"/>
      <c r="M15" s="116"/>
      <c r="N15" s="117" t="s">
        <v>603</v>
      </c>
      <c r="O15" s="121" t="s">
        <v>669</v>
      </c>
      <c r="Q15" s="40" t="str">
        <f t="shared" ref="Q15:Y23" si="0">IF(E15="نعم
Yes",1,"0")</f>
        <v>0</v>
      </c>
      <c r="R15" s="40" t="str">
        <f t="shared" si="0"/>
        <v>0</v>
      </c>
      <c r="S15" s="40" t="str">
        <f t="shared" si="0"/>
        <v>0</v>
      </c>
      <c r="T15" s="40" t="str">
        <f t="shared" si="0"/>
        <v>0</v>
      </c>
      <c r="U15" s="40" t="str">
        <f t="shared" si="0"/>
        <v>0</v>
      </c>
      <c r="V15" s="40" t="str">
        <f t="shared" si="0"/>
        <v>0</v>
      </c>
      <c r="W15" s="40" t="str">
        <f t="shared" si="0"/>
        <v>0</v>
      </c>
      <c r="X15" s="40" t="str">
        <f t="shared" si="0"/>
        <v>0</v>
      </c>
      <c r="Y15" s="40" t="str">
        <f t="shared" si="0"/>
        <v>0</v>
      </c>
    </row>
    <row r="16" spans="1:25" ht="158.25" customHeight="1" thickBot="1" x14ac:dyDescent="0.5">
      <c r="A16" s="41">
        <v>11</v>
      </c>
      <c r="B16" s="172" t="s">
        <v>660</v>
      </c>
      <c r="C16" s="172" t="s">
        <v>4</v>
      </c>
      <c r="D16" s="113" t="s">
        <v>603</v>
      </c>
      <c r="E16" s="116"/>
      <c r="F16" s="116"/>
      <c r="G16" s="116"/>
      <c r="H16" s="116"/>
      <c r="I16" s="116"/>
      <c r="J16" s="116"/>
      <c r="K16" s="116"/>
      <c r="L16" s="116"/>
      <c r="M16" s="116"/>
      <c r="N16" s="117" t="s">
        <v>603</v>
      </c>
      <c r="O16" s="121" t="s">
        <v>670</v>
      </c>
      <c r="Q16" s="40" t="str">
        <f t="shared" si="0"/>
        <v>0</v>
      </c>
      <c r="R16" s="40" t="str">
        <f t="shared" si="0"/>
        <v>0</v>
      </c>
      <c r="S16" s="40" t="str">
        <f t="shared" si="0"/>
        <v>0</v>
      </c>
      <c r="T16" s="40" t="str">
        <f t="shared" si="0"/>
        <v>0</v>
      </c>
      <c r="U16" s="40" t="str">
        <f t="shared" si="0"/>
        <v>0</v>
      </c>
      <c r="V16" s="40" t="str">
        <f t="shared" si="0"/>
        <v>0</v>
      </c>
      <c r="W16" s="40" t="str">
        <f t="shared" si="0"/>
        <v>0</v>
      </c>
      <c r="X16" s="40" t="str">
        <f t="shared" si="0"/>
        <v>0</v>
      </c>
      <c r="Y16" s="40" t="str">
        <f t="shared" si="0"/>
        <v>0</v>
      </c>
    </row>
    <row r="17" spans="1:25" ht="171.75" customHeight="1" thickBot="1" x14ac:dyDescent="0.5">
      <c r="A17" s="41">
        <v>12</v>
      </c>
      <c r="B17" s="172" t="s">
        <v>661</v>
      </c>
      <c r="C17" s="172" t="s">
        <v>5</v>
      </c>
      <c r="D17" s="113" t="s">
        <v>603</v>
      </c>
      <c r="E17" s="116"/>
      <c r="F17" s="116"/>
      <c r="G17" s="116"/>
      <c r="H17" s="116"/>
      <c r="I17" s="116"/>
      <c r="J17" s="116"/>
      <c r="K17" s="116"/>
      <c r="L17" s="116"/>
      <c r="M17" s="116"/>
      <c r="N17" s="117" t="s">
        <v>603</v>
      </c>
      <c r="O17" s="121" t="s">
        <v>671</v>
      </c>
      <c r="Q17" s="40" t="str">
        <f t="shared" si="0"/>
        <v>0</v>
      </c>
      <c r="R17" s="40" t="str">
        <f t="shared" si="0"/>
        <v>0</v>
      </c>
      <c r="S17" s="40" t="str">
        <f t="shared" si="0"/>
        <v>0</v>
      </c>
      <c r="T17" s="40" t="str">
        <f t="shared" si="0"/>
        <v>0</v>
      </c>
      <c r="U17" s="40" t="str">
        <f t="shared" si="0"/>
        <v>0</v>
      </c>
      <c r="V17" s="40" t="str">
        <f t="shared" si="0"/>
        <v>0</v>
      </c>
      <c r="W17" s="40" t="str">
        <f t="shared" si="0"/>
        <v>0</v>
      </c>
      <c r="X17" s="40" t="str">
        <f t="shared" si="0"/>
        <v>0</v>
      </c>
      <c r="Y17" s="40" t="str">
        <f t="shared" si="0"/>
        <v>0</v>
      </c>
    </row>
    <row r="18" spans="1:25" ht="141.4" customHeight="1" thickBot="1" x14ac:dyDescent="0.5">
      <c r="A18" s="41">
        <v>13</v>
      </c>
      <c r="B18" s="172" t="s">
        <v>662</v>
      </c>
      <c r="C18" s="172"/>
      <c r="D18" s="113" t="s">
        <v>603</v>
      </c>
      <c r="E18" s="116"/>
      <c r="F18" s="116"/>
      <c r="G18" s="116"/>
      <c r="H18" s="116"/>
      <c r="I18" s="116"/>
      <c r="J18" s="116"/>
      <c r="K18" s="116"/>
      <c r="L18" s="116"/>
      <c r="M18" s="116"/>
      <c r="N18" s="117" t="s">
        <v>603</v>
      </c>
      <c r="O18" s="209" t="s">
        <v>672</v>
      </c>
      <c r="Q18" s="40" t="str">
        <f t="shared" si="0"/>
        <v>0</v>
      </c>
      <c r="R18" s="40" t="str">
        <f t="shared" si="0"/>
        <v>0</v>
      </c>
      <c r="S18" s="40" t="str">
        <f t="shared" si="0"/>
        <v>0</v>
      </c>
      <c r="T18" s="40" t="str">
        <f t="shared" si="0"/>
        <v>0</v>
      </c>
      <c r="U18" s="40" t="str">
        <f t="shared" si="0"/>
        <v>0</v>
      </c>
      <c r="V18" s="40" t="str">
        <f t="shared" si="0"/>
        <v>0</v>
      </c>
      <c r="W18" s="40" t="str">
        <f t="shared" si="0"/>
        <v>0</v>
      </c>
      <c r="X18" s="40" t="str">
        <f t="shared" si="0"/>
        <v>0</v>
      </c>
      <c r="Y18" s="40" t="str">
        <f t="shared" si="0"/>
        <v>0</v>
      </c>
    </row>
    <row r="19" spans="1:25" ht="177.4" customHeight="1" thickBot="1" x14ac:dyDescent="0.5">
      <c r="A19" s="41">
        <v>14</v>
      </c>
      <c r="B19" s="172" t="s">
        <v>663</v>
      </c>
      <c r="C19" s="172"/>
      <c r="D19" s="113" t="s">
        <v>603</v>
      </c>
      <c r="E19" s="116"/>
      <c r="F19" s="116"/>
      <c r="G19" s="116"/>
      <c r="H19" s="116"/>
      <c r="I19" s="116"/>
      <c r="J19" s="116"/>
      <c r="K19" s="116"/>
      <c r="L19" s="116"/>
      <c r="M19" s="116"/>
      <c r="N19" s="117" t="s">
        <v>603</v>
      </c>
      <c r="O19" s="209"/>
      <c r="Q19" s="40" t="str">
        <f t="shared" si="0"/>
        <v>0</v>
      </c>
      <c r="R19" s="40" t="str">
        <f t="shared" si="0"/>
        <v>0</v>
      </c>
      <c r="S19" s="40" t="str">
        <f t="shared" si="0"/>
        <v>0</v>
      </c>
      <c r="T19" s="40" t="str">
        <f t="shared" si="0"/>
        <v>0</v>
      </c>
      <c r="U19" s="40" t="str">
        <f t="shared" si="0"/>
        <v>0</v>
      </c>
      <c r="V19" s="40" t="str">
        <f t="shared" si="0"/>
        <v>0</v>
      </c>
      <c r="W19" s="40" t="str">
        <f t="shared" si="0"/>
        <v>0</v>
      </c>
      <c r="X19" s="40" t="str">
        <f t="shared" si="0"/>
        <v>0</v>
      </c>
      <c r="Y19" s="40" t="str">
        <f t="shared" si="0"/>
        <v>0</v>
      </c>
    </row>
    <row r="20" spans="1:25" ht="189.4" customHeight="1" thickBot="1" x14ac:dyDescent="0.5">
      <c r="A20" s="41">
        <v>15</v>
      </c>
      <c r="B20" s="174" t="s">
        <v>664</v>
      </c>
      <c r="C20" s="174" t="s">
        <v>1</v>
      </c>
      <c r="D20" s="119"/>
      <c r="E20" s="101"/>
      <c r="F20" s="101"/>
      <c r="G20" s="101"/>
      <c r="H20" s="101"/>
      <c r="I20" s="101"/>
      <c r="J20" s="101"/>
      <c r="K20" s="101"/>
      <c r="L20" s="101"/>
      <c r="M20" s="101"/>
      <c r="N20" s="125">
        <v>100</v>
      </c>
      <c r="O20" s="235" t="s">
        <v>1445</v>
      </c>
      <c r="Q20" s="40" t="str">
        <f>IF(AND(E20 &gt; 0, E20 = N20), "1", "0")</f>
        <v>0</v>
      </c>
      <c r="R20" s="40" t="str">
        <f>IF(AND(F20 &gt; 0, F20 = N20), "1", "0")</f>
        <v>0</v>
      </c>
      <c r="S20" s="40" t="str">
        <f>IF(AND(G20 &gt; 0, G20= N20), "1", "0")</f>
        <v>0</v>
      </c>
      <c r="T20" s="40" t="str">
        <f>IF(AND(H20 &gt; 0, H20 = N20), "1", "0")</f>
        <v>0</v>
      </c>
      <c r="U20" s="40" t="str">
        <f>IF(AND(I20 &gt; 0, I20 = N20), "1", "0")</f>
        <v>0</v>
      </c>
      <c r="V20" s="40" t="str">
        <f>IF(AND(J20 &gt; 0, J20 = N20), "1", "0")</f>
        <v>0</v>
      </c>
      <c r="W20" s="40" t="str">
        <f>IF(AND(K20 &gt; 0, K20 = N20), "1", "0")</f>
        <v>0</v>
      </c>
      <c r="X20" s="40" t="str">
        <f>IF(AND(L20 &gt; 0, L20 = N20), "1", "0")</f>
        <v>0</v>
      </c>
      <c r="Y20" s="40" t="str">
        <f>IF(AND(M20 &gt; 0, M20 = N20), "1", "0")</f>
        <v>0</v>
      </c>
    </row>
    <row r="21" spans="1:25" ht="358.9" customHeight="1" thickBot="1" x14ac:dyDescent="0.5">
      <c r="A21" s="41">
        <v>16</v>
      </c>
      <c r="B21" s="174" t="s">
        <v>665</v>
      </c>
      <c r="C21" s="174"/>
      <c r="D21" s="113" t="s">
        <v>603</v>
      </c>
      <c r="E21" s="116"/>
      <c r="F21" s="116"/>
      <c r="G21" s="116"/>
      <c r="H21" s="116"/>
      <c r="I21" s="116"/>
      <c r="J21" s="116"/>
      <c r="K21" s="116"/>
      <c r="L21" s="116"/>
      <c r="M21" s="116"/>
      <c r="N21" s="117" t="s">
        <v>603</v>
      </c>
      <c r="O21" s="235" t="s">
        <v>1446</v>
      </c>
      <c r="Q21" s="40" t="str">
        <f t="shared" si="0"/>
        <v>0</v>
      </c>
      <c r="R21" s="40" t="str">
        <f t="shared" si="0"/>
        <v>0</v>
      </c>
      <c r="S21" s="40" t="str">
        <f t="shared" si="0"/>
        <v>0</v>
      </c>
      <c r="T21" s="40" t="str">
        <f t="shared" si="0"/>
        <v>0</v>
      </c>
      <c r="U21" s="40" t="str">
        <f t="shared" si="0"/>
        <v>0</v>
      </c>
      <c r="V21" s="40" t="str">
        <f t="shared" si="0"/>
        <v>0</v>
      </c>
      <c r="W21" s="40" t="str">
        <f t="shared" si="0"/>
        <v>0</v>
      </c>
      <c r="X21" s="40" t="str">
        <f t="shared" si="0"/>
        <v>0</v>
      </c>
      <c r="Y21" s="40" t="str">
        <f t="shared" si="0"/>
        <v>0</v>
      </c>
    </row>
    <row r="22" spans="1:25" ht="164.65" customHeight="1" thickBot="1" x14ac:dyDescent="0.5">
      <c r="A22" s="41">
        <v>17</v>
      </c>
      <c r="B22" s="174" t="s">
        <v>666</v>
      </c>
      <c r="C22" s="174"/>
      <c r="D22" s="113" t="s">
        <v>603</v>
      </c>
      <c r="E22" s="116"/>
      <c r="F22" s="116"/>
      <c r="G22" s="116"/>
      <c r="H22" s="116"/>
      <c r="I22" s="116"/>
      <c r="J22" s="116"/>
      <c r="K22" s="116"/>
      <c r="L22" s="116"/>
      <c r="M22" s="116"/>
      <c r="N22" s="117" t="s">
        <v>603</v>
      </c>
      <c r="O22" s="122" t="s">
        <v>673</v>
      </c>
      <c r="Q22" s="40" t="str">
        <f t="shared" si="0"/>
        <v>0</v>
      </c>
      <c r="R22" s="40" t="str">
        <f t="shared" si="0"/>
        <v>0</v>
      </c>
      <c r="S22" s="40" t="str">
        <f t="shared" si="0"/>
        <v>0</v>
      </c>
      <c r="T22" s="40" t="str">
        <f t="shared" si="0"/>
        <v>0</v>
      </c>
      <c r="U22" s="40" t="str">
        <f t="shared" si="0"/>
        <v>0</v>
      </c>
      <c r="V22" s="40" t="str">
        <f t="shared" si="0"/>
        <v>0</v>
      </c>
      <c r="W22" s="40" t="str">
        <f t="shared" si="0"/>
        <v>0</v>
      </c>
      <c r="X22" s="40" t="str">
        <f t="shared" si="0"/>
        <v>0</v>
      </c>
      <c r="Y22" s="40" t="str">
        <f t="shared" si="0"/>
        <v>0</v>
      </c>
    </row>
    <row r="23" spans="1:25" ht="182.25" customHeight="1" thickBot="1" x14ac:dyDescent="0.5">
      <c r="A23" s="41">
        <v>18</v>
      </c>
      <c r="B23" s="174" t="s">
        <v>667</v>
      </c>
      <c r="C23" s="174"/>
      <c r="D23" s="113" t="s">
        <v>603</v>
      </c>
      <c r="E23" s="116"/>
      <c r="F23" s="116"/>
      <c r="G23" s="116"/>
      <c r="H23" s="116"/>
      <c r="I23" s="116"/>
      <c r="J23" s="116"/>
      <c r="K23" s="116"/>
      <c r="L23" s="116"/>
      <c r="M23" s="116"/>
      <c r="N23" s="117" t="s">
        <v>603</v>
      </c>
      <c r="O23" s="122" t="s">
        <v>674</v>
      </c>
      <c r="Q23" s="40" t="str">
        <f t="shared" si="0"/>
        <v>0</v>
      </c>
      <c r="R23" s="40" t="str">
        <f t="shared" si="0"/>
        <v>0</v>
      </c>
      <c r="S23" s="40" t="str">
        <f t="shared" si="0"/>
        <v>0</v>
      </c>
      <c r="T23" s="40" t="str">
        <f t="shared" si="0"/>
        <v>0</v>
      </c>
      <c r="U23" s="40" t="str">
        <f t="shared" si="0"/>
        <v>0</v>
      </c>
      <c r="V23" s="40" t="str">
        <f t="shared" si="0"/>
        <v>0</v>
      </c>
      <c r="W23" s="40" t="str">
        <f t="shared" si="0"/>
        <v>0</v>
      </c>
      <c r="X23" s="40" t="str">
        <f t="shared" si="0"/>
        <v>0</v>
      </c>
      <c r="Y23" s="40" t="str">
        <f t="shared" si="0"/>
        <v>0</v>
      </c>
    </row>
    <row r="24" spans="1:25" s="36" customFormat="1" ht="40.5" customHeight="1" thickBot="1" x14ac:dyDescent="0.6">
      <c r="A24" s="180" t="s">
        <v>336</v>
      </c>
      <c r="B24" s="180"/>
      <c r="C24" s="181"/>
      <c r="D24" s="115"/>
      <c r="E24" s="47">
        <f>(Q24/18)*100</f>
        <v>0</v>
      </c>
      <c r="F24" s="47">
        <f t="shared" ref="F24:M24" si="1">(R24/18)*100</f>
        <v>0</v>
      </c>
      <c r="G24" s="47">
        <f t="shared" si="1"/>
        <v>0</v>
      </c>
      <c r="H24" s="47">
        <f t="shared" si="1"/>
        <v>0</v>
      </c>
      <c r="I24" s="47">
        <f t="shared" si="1"/>
        <v>0</v>
      </c>
      <c r="J24" s="47">
        <f t="shared" si="1"/>
        <v>0</v>
      </c>
      <c r="K24" s="47">
        <f t="shared" si="1"/>
        <v>0</v>
      </c>
      <c r="L24" s="47">
        <f t="shared" si="1"/>
        <v>0</v>
      </c>
      <c r="M24" s="47">
        <f t="shared" si="1"/>
        <v>0</v>
      </c>
      <c r="N24" s="106"/>
      <c r="O24" s="109"/>
      <c r="Q24" s="61">
        <f>SUM(Q6+Q7+Q8+Q9+Q10+Q11+Q12+Q13+Q14+Q15+Q16+Q17+Q18+Q19+Q20+Q21+Q22+Q23)</f>
        <v>0</v>
      </c>
      <c r="R24" s="61">
        <f t="shared" ref="R24:Y24" si="2">SUM(R6+R7+R8+R9+R10+R11+R12+R13+R14+R15+R16+R17+R18+R19+R20+R21+R22+R23)</f>
        <v>0</v>
      </c>
      <c r="S24" s="61">
        <f t="shared" si="2"/>
        <v>0</v>
      </c>
      <c r="T24" s="61">
        <f t="shared" si="2"/>
        <v>0</v>
      </c>
      <c r="U24" s="61">
        <f t="shared" si="2"/>
        <v>0</v>
      </c>
      <c r="V24" s="61">
        <f t="shared" si="2"/>
        <v>0</v>
      </c>
      <c r="W24" s="61">
        <f t="shared" si="2"/>
        <v>0</v>
      </c>
      <c r="X24" s="61">
        <f t="shared" si="2"/>
        <v>0</v>
      </c>
      <c r="Y24" s="61">
        <f t="shared" si="2"/>
        <v>0</v>
      </c>
    </row>
  </sheetData>
  <protectedRanges>
    <protectedRange sqref="D5:N5" name="Range7"/>
    <protectedRange sqref="E5:N5" name="Range1"/>
    <protectedRange sqref="N15:N19 N21:N23" name="Range7_2"/>
    <protectedRange sqref="N15:N19 N21:N23" name="Range1_2"/>
    <protectedRange sqref="D15:M19 D21:M23" name="Range5_1"/>
    <protectedRange sqref="E9:N14 E6:M8 E20:M20" name="Range7_3"/>
    <protectedRange sqref="E9:N14 E6:M8 E20:M20" name="Range1_3"/>
    <protectedRange sqref="D6:D14 D20" name="Range6_1_2"/>
    <protectedRange sqref="N6 N20" name="Range7_1"/>
    <protectedRange sqref="N6 N20" name="Range1_1"/>
    <protectedRange sqref="N7:N8" name="Range7_1_1"/>
    <protectedRange sqref="N7:N8" name="Range1_1_1"/>
  </protectedRanges>
  <mergeCells count="25">
    <mergeCell ref="A24:C24"/>
    <mergeCell ref="O9:O14"/>
    <mergeCell ref="O18:O19"/>
    <mergeCell ref="B19:C19"/>
    <mergeCell ref="B20:C20"/>
    <mergeCell ref="B21:C21"/>
    <mergeCell ref="B22:C22"/>
    <mergeCell ref="B23:C23"/>
    <mergeCell ref="B13:C13"/>
    <mergeCell ref="B14:C14"/>
    <mergeCell ref="B15:C15"/>
    <mergeCell ref="B16:C16"/>
    <mergeCell ref="B17:C17"/>
    <mergeCell ref="B18:C18"/>
    <mergeCell ref="B9:C9"/>
    <mergeCell ref="B10:C10"/>
    <mergeCell ref="B11:C11"/>
    <mergeCell ref="B12:C12"/>
    <mergeCell ref="B1:O1"/>
    <mergeCell ref="B2:O2"/>
    <mergeCell ref="B3:O3"/>
    <mergeCell ref="A5:C5"/>
    <mergeCell ref="B6:C6"/>
    <mergeCell ref="B7:C7"/>
    <mergeCell ref="B8:C8"/>
  </mergeCells>
  <conditionalFormatting sqref="D6:D14">
    <cfRule type="expression" dxfId="830" priority="51">
      <formula>#REF!=0</formula>
    </cfRule>
    <cfRule type="expression" dxfId="829" priority="52">
      <formula>#REF!=1</formula>
    </cfRule>
    <cfRule type="expression" dxfId="828" priority="53">
      <formula>#REF!=2</formula>
    </cfRule>
  </conditionalFormatting>
  <conditionalFormatting sqref="E6:E14">
    <cfRule type="expression" dxfId="827" priority="48">
      <formula>E6&lt;N6</formula>
    </cfRule>
    <cfRule type="expression" dxfId="826" priority="49">
      <formula>E6&gt;N6</formula>
    </cfRule>
  </conditionalFormatting>
  <conditionalFormatting sqref="E15:E19 E21:E23">
    <cfRule type="expression" dxfId="825" priority="193">
      <formula>E15=N15</formula>
    </cfRule>
    <cfRule type="expression" dxfId="824" priority="192">
      <formula>E15&lt;&gt;N15</formula>
    </cfRule>
  </conditionalFormatting>
  <conditionalFormatting sqref="E6:M23">
    <cfRule type="expression" dxfId="823" priority="23">
      <formula>E6=0</formula>
    </cfRule>
  </conditionalFormatting>
  <conditionalFormatting sqref="F6:F14">
    <cfRule type="expression" dxfId="822" priority="46">
      <formula>F6&gt;N6</formula>
    </cfRule>
    <cfRule type="expression" dxfId="821" priority="45">
      <formula>F6&lt;N6</formula>
    </cfRule>
  </conditionalFormatting>
  <conditionalFormatting sqref="F15:F19 F21:F23">
    <cfRule type="expression" dxfId="820" priority="190">
      <formula>F15=N15</formula>
    </cfRule>
    <cfRule type="expression" dxfId="819" priority="189">
      <formula>F15&lt;&gt;N15</formula>
    </cfRule>
  </conditionalFormatting>
  <conditionalFormatting sqref="G6:G14">
    <cfRule type="expression" dxfId="818" priority="42">
      <formula>G6&lt;N6</formula>
    </cfRule>
    <cfRule type="expression" dxfId="817" priority="43">
      <formula>G6&gt;N6</formula>
    </cfRule>
  </conditionalFormatting>
  <conditionalFormatting sqref="G15:G19 G21:G23">
    <cfRule type="expression" dxfId="816" priority="187">
      <formula>G15=N15</formula>
    </cfRule>
    <cfRule type="expression" dxfId="815" priority="186">
      <formula>G15&lt;&gt;N15</formula>
    </cfRule>
  </conditionalFormatting>
  <conditionalFormatting sqref="H15:H19 H21:H23">
    <cfRule type="expression" dxfId="814" priority="184">
      <formula>H15=N15</formula>
    </cfRule>
    <cfRule type="expression" dxfId="813" priority="183">
      <formula>H15&lt;&gt;N15</formula>
    </cfRule>
  </conditionalFormatting>
  <conditionalFormatting sqref="H6:I14">
    <cfRule type="expression" dxfId="812" priority="36">
      <formula>H6&lt;$N6</formula>
    </cfRule>
    <cfRule type="expression" dxfId="811" priority="37">
      <formula>H6&gt;$N6</formula>
    </cfRule>
  </conditionalFormatting>
  <conditionalFormatting sqref="I15:I19 I21:I23">
    <cfRule type="expression" dxfId="810" priority="181">
      <formula>I15=N15</formula>
    </cfRule>
    <cfRule type="expression" dxfId="809" priority="180">
      <formula>I15&lt;&gt;N15</formula>
    </cfRule>
  </conditionalFormatting>
  <conditionalFormatting sqref="J6:J14">
    <cfRule type="expression" dxfId="808" priority="34">
      <formula>J6&gt;N6</formula>
    </cfRule>
    <cfRule type="expression" dxfId="807" priority="33">
      <formula>J6&lt;N6</formula>
    </cfRule>
  </conditionalFormatting>
  <conditionalFormatting sqref="J15:J19 J21:J23">
    <cfRule type="expression" dxfId="806" priority="177">
      <formula>J15&lt;&gt;N15</formula>
    </cfRule>
    <cfRule type="expression" dxfId="805" priority="178">
      <formula>J15=N15</formula>
    </cfRule>
  </conditionalFormatting>
  <conditionalFormatting sqref="K6:K14">
    <cfRule type="expression" dxfId="804" priority="30">
      <formula>K6&lt;N6</formula>
    </cfRule>
    <cfRule type="expression" dxfId="803" priority="31">
      <formula>K6&gt;N6</formula>
    </cfRule>
  </conditionalFormatting>
  <conditionalFormatting sqref="K15:K19 K21:K23">
    <cfRule type="expression" dxfId="802" priority="174">
      <formula>K15&lt;&gt;N15</formula>
    </cfRule>
    <cfRule type="expression" dxfId="801" priority="175">
      <formula>K15=N15</formula>
    </cfRule>
  </conditionalFormatting>
  <conditionalFormatting sqref="L6:L14">
    <cfRule type="expression" dxfId="800" priority="28">
      <formula>L6&gt;N6</formula>
    </cfRule>
    <cfRule type="expression" dxfId="799" priority="27">
      <formula>L6&lt;N6</formula>
    </cfRule>
  </conditionalFormatting>
  <conditionalFormatting sqref="L15:L19 L21:L23">
    <cfRule type="expression" dxfId="798" priority="171">
      <formula>L15&lt;&gt;N15</formula>
    </cfRule>
    <cfRule type="expression" dxfId="797" priority="172">
      <formula>L15=N15</formula>
    </cfRule>
  </conditionalFormatting>
  <conditionalFormatting sqref="M6:M14">
    <cfRule type="expression" dxfId="796" priority="24">
      <formula>M6&lt;N6</formula>
    </cfRule>
    <cfRule type="expression" dxfId="795" priority="25">
      <formula>M6&gt;N6</formula>
    </cfRule>
  </conditionalFormatting>
  <conditionalFormatting sqref="M15:M19 M21:M23">
    <cfRule type="expression" dxfId="794" priority="168">
      <formula>M15&lt;&gt;N15</formula>
    </cfRule>
    <cfRule type="expression" dxfId="793" priority="169">
      <formula>M15=N15</formula>
    </cfRule>
  </conditionalFormatting>
  <conditionalFormatting sqref="N9:N14">
    <cfRule type="cellIs" dxfId="792" priority="50" operator="greaterThan">
      <formula>0</formula>
    </cfRule>
  </conditionalFormatting>
  <conditionalFormatting sqref="N24">
    <cfRule type="cellIs" dxfId="791" priority="224" operator="greaterThan">
      <formula>0</formula>
    </cfRule>
  </conditionalFormatting>
  <conditionalFormatting sqref="O6 O9">
    <cfRule type="cellIs" dxfId="790" priority="127" operator="equal">
      <formula>"No "</formula>
    </cfRule>
    <cfRule type="cellIs" dxfId="789" priority="128" operator="equal">
      <formula>"Yes, only the lead agency on road safety"</formula>
    </cfRule>
    <cfRule type="cellIs" dxfId="788" priority="129" operator="equal">
      <formula>"Yes, for some government agencies and state-owned businesses"</formula>
    </cfRule>
    <cfRule type="cellIs" dxfId="787" priority="130" operator="equal">
      <formula>"Yes, for all government agencies and state-owned businesses"</formula>
    </cfRule>
    <cfRule type="cellIs" dxfId="786" priority="131" operator="equal">
      <formula>"No"</formula>
    </cfRule>
    <cfRule type="cellIs" dxfId="785" priority="133" operator="equal">
      <formula>"Yes, but for some streets only"</formula>
    </cfRule>
    <cfRule type="cellIs" dxfId="784" priority="134" operator="equal">
      <formula>"Yes, but for some parts of the road network only"</formula>
    </cfRule>
    <cfRule type="cellIs" dxfId="783" priority="135" operator="equal">
      <formula>"Yes, through the whole country"</formula>
    </cfRule>
    <cfRule type="cellIs" dxfId="782" priority="126" operator="equal">
      <formula>"Do not know"</formula>
    </cfRule>
    <cfRule type="cellIs" dxfId="781" priority="132" operator="equal">
      <formula>"Yes"</formula>
    </cfRule>
  </conditionalFormatting>
  <conditionalFormatting sqref="N6">
    <cfRule type="cellIs" dxfId="21" priority="22" operator="greaterThan">
      <formula>0</formula>
    </cfRule>
  </conditionalFormatting>
  <conditionalFormatting sqref="N7:N8">
    <cfRule type="cellIs" dxfId="20" priority="21" operator="greaterThan">
      <formula>0</formula>
    </cfRule>
  </conditionalFormatting>
  <conditionalFormatting sqref="D20">
    <cfRule type="expression" dxfId="19" priority="18">
      <formula>#REF!=0</formula>
    </cfRule>
    <cfRule type="expression" dxfId="18" priority="19">
      <formula>#REF!=1</formula>
    </cfRule>
    <cfRule type="expression" dxfId="17" priority="20">
      <formula>#REF!=2</formula>
    </cfRule>
  </conditionalFormatting>
  <conditionalFormatting sqref="E20">
    <cfRule type="expression" dxfId="16" priority="16">
      <formula>E20&lt;N20</formula>
    </cfRule>
    <cfRule type="expression" dxfId="15" priority="17">
      <formula>E20&gt;N20</formula>
    </cfRule>
  </conditionalFormatting>
  <conditionalFormatting sqref="F20">
    <cfRule type="expression" dxfId="13" priority="14">
      <formula>F20&lt;N20</formula>
    </cfRule>
    <cfRule type="expression" dxfId="14" priority="15">
      <formula>F20&gt;N20</formula>
    </cfRule>
  </conditionalFormatting>
  <conditionalFormatting sqref="G20">
    <cfRule type="expression" dxfId="12" priority="12">
      <formula>G20&lt;N20</formula>
    </cfRule>
    <cfRule type="expression" dxfId="11" priority="13">
      <formula>G20&gt;N20</formula>
    </cfRule>
  </conditionalFormatting>
  <conditionalFormatting sqref="H20:I20">
    <cfRule type="expression" dxfId="10" priority="10">
      <formula>H20&lt;$N20</formula>
    </cfRule>
    <cfRule type="expression" dxfId="9" priority="11">
      <formula>H20&gt;$N20</formula>
    </cfRule>
  </conditionalFormatting>
  <conditionalFormatting sqref="J20">
    <cfRule type="expression" dxfId="7" priority="8">
      <formula>J20&lt;N20</formula>
    </cfRule>
    <cfRule type="expression" dxfId="8" priority="9">
      <formula>J20&gt;N20</formula>
    </cfRule>
  </conditionalFormatting>
  <conditionalFormatting sqref="K20">
    <cfRule type="expression" dxfId="6" priority="6">
      <formula>K20&lt;N20</formula>
    </cfRule>
    <cfRule type="expression" dxfId="5" priority="7">
      <formula>K20&gt;N20</formula>
    </cfRule>
  </conditionalFormatting>
  <conditionalFormatting sqref="L20">
    <cfRule type="expression" dxfId="3" priority="4">
      <formula>L20&lt;N20</formula>
    </cfRule>
    <cfRule type="expression" dxfId="4" priority="5">
      <formula>L20&gt;N20</formula>
    </cfRule>
  </conditionalFormatting>
  <conditionalFormatting sqref="M20">
    <cfRule type="expression" dxfId="2" priority="2">
      <formula>M20&lt;N20</formula>
    </cfRule>
    <cfRule type="expression" dxfId="1" priority="3">
      <formula>M20&gt;N20</formula>
    </cfRule>
  </conditionalFormatting>
  <conditionalFormatting sqref="N20">
    <cfRule type="cellIs" dxfId="0" priority="1" operator="greaterThan">
      <formula>0</formula>
    </cfRule>
  </conditionalFormatting>
  <hyperlinks>
    <hyperlink ref="O8" r:id="rId1" xr:uid="{1C58FB19-B99D-4386-AFCC-2444362CA751}"/>
  </hyperlinks>
  <pageMargins left="0.25" right="0.25" top="0.13" bottom="0.08" header="0.11" footer="0.1"/>
  <pageSetup paperSize="9" fitToWidth="0" fitToHeight="0" orientation="landscape" r:id="rId2"/>
  <extLst>
    <ext xmlns:x14="http://schemas.microsoft.com/office/spreadsheetml/2009/9/main" uri="{CCE6A557-97BC-4b89-ADB6-D9C93CAAB3DF}">
      <x14:dataValidations xmlns:xm="http://schemas.microsoft.com/office/excel/2006/main" count="1">
        <x14:dataValidation type="list" allowBlank="1" showInputMessage="1" showErrorMessage="1" xr:uid="{8446CF0B-7ADB-4199-8503-936532266270}">
          <x14:formula1>
            <xm:f>'SINGLE CODES'!$B$8:$B$11</xm:f>
          </x14:formula1>
          <xm:sqref>D15:M19 D21:M23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6D703-2598-4E79-8FBC-0EFB4B7740CE}">
  <dimension ref="A1:AA27"/>
  <sheetViews>
    <sheetView zoomScale="67" zoomScaleNormal="67" zoomScaleSheetLayoutView="50" workbookViewId="0">
      <selection activeCell="F37" sqref="F37"/>
    </sheetView>
  </sheetViews>
  <sheetFormatPr defaultColWidth="8.73046875" defaultRowHeight="15.75" x14ac:dyDescent="0.5"/>
  <cols>
    <col min="1" max="1" width="4.59765625" style="6" customWidth="1"/>
    <col min="2" max="2" width="14.265625" style="92" customWidth="1"/>
    <col min="3" max="3" width="21.796875" style="94" customWidth="1"/>
    <col min="4" max="4" width="18" style="5" customWidth="1"/>
    <col min="5" max="5" width="15.19921875" style="4" customWidth="1"/>
    <col min="6" max="8" width="13.265625" style="4" customWidth="1"/>
    <col min="9" max="9" width="10.3984375" style="4" customWidth="1"/>
    <col min="10" max="10" width="10.59765625" style="4" customWidth="1"/>
    <col min="11" max="11" width="9.86328125" style="4" customWidth="1"/>
    <col min="12" max="12" width="10.6640625" style="4" customWidth="1"/>
    <col min="13" max="13" width="11.06640625" style="4" customWidth="1"/>
    <col min="14" max="14" width="16.265625" style="4" customWidth="1"/>
    <col min="15" max="15" width="81.6640625" style="39" customWidth="1"/>
    <col min="16" max="16" width="8.73046875" style="4" customWidth="1"/>
    <col min="17" max="17" width="9.73046875" style="4" hidden="1" customWidth="1"/>
    <col min="18" max="25" width="7.73046875" style="4" hidden="1" customWidth="1"/>
    <col min="26" max="27" width="8.73046875" style="4" hidden="1" customWidth="1"/>
    <col min="28" max="28" width="0" style="4" hidden="1" customWidth="1"/>
    <col min="29" max="16384" width="8.73046875" style="4"/>
  </cols>
  <sheetData>
    <row r="1" spans="1:25" ht="82.15" customHeight="1" x14ac:dyDescent="0.5">
      <c r="B1" s="162" t="s">
        <v>1375</v>
      </c>
      <c r="C1" s="163"/>
      <c r="D1" s="163"/>
      <c r="E1" s="163"/>
      <c r="F1" s="163"/>
      <c r="G1" s="163"/>
      <c r="H1" s="163"/>
      <c r="I1" s="163"/>
      <c r="J1" s="163"/>
      <c r="K1" s="163"/>
      <c r="L1" s="163"/>
      <c r="M1" s="163"/>
      <c r="N1" s="163"/>
      <c r="O1" s="163"/>
    </row>
    <row r="2" spans="1:25" ht="37.15" customHeight="1" x14ac:dyDescent="0.45">
      <c r="A2" s="56"/>
      <c r="B2" s="208" t="s">
        <v>1359</v>
      </c>
      <c r="C2" s="208"/>
      <c r="D2" s="208"/>
      <c r="E2" s="208"/>
      <c r="F2" s="208"/>
      <c r="G2" s="208"/>
      <c r="H2" s="208"/>
      <c r="I2" s="208"/>
      <c r="J2" s="208"/>
      <c r="K2" s="208"/>
      <c r="L2" s="208"/>
      <c r="M2" s="208"/>
      <c r="N2" s="208"/>
      <c r="O2" s="208"/>
      <c r="P2" s="58"/>
    </row>
    <row r="3" spans="1:25" ht="42.4" customHeight="1" x14ac:dyDescent="0.45">
      <c r="A3" s="56"/>
      <c r="B3" s="165" t="s">
        <v>1360</v>
      </c>
      <c r="C3" s="165"/>
      <c r="D3" s="165"/>
      <c r="E3" s="165"/>
      <c r="F3" s="165"/>
      <c r="G3" s="165"/>
      <c r="H3" s="165"/>
      <c r="I3" s="165"/>
      <c r="J3" s="165"/>
      <c r="K3" s="165"/>
      <c r="L3" s="165"/>
      <c r="M3" s="165"/>
      <c r="N3" s="165"/>
      <c r="O3" s="165"/>
      <c r="P3" s="58"/>
    </row>
    <row r="4" spans="1:25" ht="9" customHeight="1" x14ac:dyDescent="0.45">
      <c r="A4" s="56"/>
      <c r="C4" s="93"/>
      <c r="D4" s="112"/>
      <c r="E4" s="76"/>
      <c r="F4" s="76"/>
      <c r="G4" s="76"/>
      <c r="H4" s="76"/>
      <c r="I4" s="76"/>
      <c r="J4" s="76"/>
      <c r="K4" s="76"/>
      <c r="L4" s="76"/>
      <c r="N4" s="56"/>
      <c r="O4" s="56"/>
      <c r="P4" s="58"/>
    </row>
    <row r="5" spans="1:25" s="37" customFormat="1" ht="114.75" customHeight="1" thickBot="1" x14ac:dyDescent="0.75">
      <c r="A5" s="166" t="s">
        <v>652</v>
      </c>
      <c r="B5" s="167"/>
      <c r="C5" s="168"/>
      <c r="D5" s="78" t="s">
        <v>1361</v>
      </c>
      <c r="E5" s="78">
        <v>2022</v>
      </c>
      <c r="F5" s="78">
        <v>2023</v>
      </c>
      <c r="G5" s="78">
        <v>2024</v>
      </c>
      <c r="H5" s="78">
        <v>2025</v>
      </c>
      <c r="I5" s="78">
        <v>2026</v>
      </c>
      <c r="J5" s="78">
        <v>2027</v>
      </c>
      <c r="K5" s="78">
        <v>2028</v>
      </c>
      <c r="L5" s="78">
        <v>2029</v>
      </c>
      <c r="M5" s="78">
        <v>2030</v>
      </c>
      <c r="N5" s="77" t="s">
        <v>584</v>
      </c>
      <c r="O5" s="79" t="s">
        <v>582</v>
      </c>
      <c r="Q5" s="59">
        <v>2022</v>
      </c>
      <c r="R5" s="59">
        <v>2023</v>
      </c>
      <c r="S5" s="59">
        <v>2024</v>
      </c>
      <c r="T5" s="59">
        <v>2025</v>
      </c>
      <c r="U5" s="59">
        <v>2026</v>
      </c>
      <c r="V5" s="59">
        <v>2027</v>
      </c>
      <c r="W5" s="59">
        <v>2028</v>
      </c>
      <c r="X5" s="59">
        <v>2029</v>
      </c>
      <c r="Y5" s="59">
        <v>2030</v>
      </c>
    </row>
    <row r="6" spans="1:25" ht="199.15" customHeight="1" thickBot="1" x14ac:dyDescent="0.5">
      <c r="A6" s="41">
        <v>1</v>
      </c>
      <c r="B6" s="210" t="s">
        <v>1377</v>
      </c>
      <c r="C6" s="210"/>
      <c r="D6" s="119"/>
      <c r="E6" s="101"/>
      <c r="F6" s="101"/>
      <c r="G6" s="101"/>
      <c r="H6" s="101"/>
      <c r="I6" s="101"/>
      <c r="J6" s="101"/>
      <c r="K6" s="101"/>
      <c r="L6" s="101"/>
      <c r="M6" s="101"/>
      <c r="N6" s="118">
        <v>500</v>
      </c>
      <c r="O6" s="214" t="s">
        <v>694</v>
      </c>
      <c r="Q6" s="40" t="str">
        <f>IF(AND(E6 &gt; 0, E6 &lt; N6), "1", "0")</f>
        <v>0</v>
      </c>
      <c r="R6" s="40" t="str">
        <f>IF(AND(F6 &gt; 0, F6 &lt; N6), "1", "0")</f>
        <v>0</v>
      </c>
      <c r="S6" s="40" t="str">
        <f>IF(AND(G6 &gt; 0, G6&lt; N6), "1", "0")</f>
        <v>0</v>
      </c>
      <c r="T6" s="40" t="str">
        <f>IF(AND(H6 &gt; 0, H6 &lt; N6), "1", "0")</f>
        <v>0</v>
      </c>
      <c r="U6" s="40" t="str">
        <f>IF(AND(I6 &gt; 0, I6 &lt; N6), "1", "0")</f>
        <v>0</v>
      </c>
      <c r="V6" s="40" t="str">
        <f>IF(AND(J6 &gt; 0, J6 &lt; N6), "1", "0")</f>
        <v>0</v>
      </c>
      <c r="W6" s="40" t="str">
        <f>IF(AND(K6 &gt; 0, K6 &lt; N6), "1", "0")</f>
        <v>0</v>
      </c>
      <c r="X6" s="40" t="str">
        <f>IF(AND(L6 &gt; 0, L6 &lt; N6), "1", "0")</f>
        <v>0</v>
      </c>
      <c r="Y6" s="40" t="str">
        <f>IF(AND(M6 &gt; 0, M6 &lt; N6), "1", "0")</f>
        <v>0</v>
      </c>
    </row>
    <row r="7" spans="1:25" ht="167.25" customHeight="1" thickBot="1" x14ac:dyDescent="0.5">
      <c r="A7" s="41">
        <v>2</v>
      </c>
      <c r="B7" s="212" t="s">
        <v>1378</v>
      </c>
      <c r="C7" s="212"/>
      <c r="D7" s="119"/>
      <c r="E7" s="101"/>
      <c r="F7" s="101"/>
      <c r="G7" s="101"/>
      <c r="H7" s="101"/>
      <c r="I7" s="101"/>
      <c r="J7" s="101"/>
      <c r="K7" s="101"/>
      <c r="L7" s="101"/>
      <c r="M7" s="101"/>
      <c r="N7" s="118">
        <v>500</v>
      </c>
      <c r="O7" s="215"/>
      <c r="Q7" s="40" t="str">
        <f t="shared" ref="Q7:Q10" si="0">IF(AND(E7 &gt; 0, E7 &lt; N7), "1", "0")</f>
        <v>0</v>
      </c>
      <c r="R7" s="40" t="str">
        <f t="shared" ref="R7:R10" si="1">IF(AND(F7 &gt; 0, F7 &lt; N7), "1", "0")</f>
        <v>0</v>
      </c>
      <c r="S7" s="40" t="str">
        <f t="shared" ref="S7:S10" si="2">IF(AND(G7 &gt; 0, G7&lt; N7), "1", "0")</f>
        <v>0</v>
      </c>
      <c r="T7" s="40" t="str">
        <f t="shared" ref="T7:T10" si="3">IF(AND(H7 &gt; 0, H7 &lt; N7), "1", "0")</f>
        <v>0</v>
      </c>
      <c r="U7" s="40" t="str">
        <f t="shared" ref="U7:U10" si="4">IF(AND(I7 &gt; 0, I7 &lt; N7), "1", "0")</f>
        <v>0</v>
      </c>
      <c r="V7" s="40" t="str">
        <f t="shared" ref="V7:V10" si="5">IF(AND(J7 &gt; 0, J7 &lt; N7), "1", "0")</f>
        <v>0</v>
      </c>
      <c r="W7" s="40" t="str">
        <f t="shared" ref="W7:W10" si="6">IF(AND(K7 &gt; 0, K7 &lt; N7), "1", "0")</f>
        <v>0</v>
      </c>
      <c r="X7" s="40" t="str">
        <f t="shared" ref="X7:X10" si="7">IF(AND(L7 &gt; 0, L7 &lt; N7), "1", "0")</f>
        <v>0</v>
      </c>
      <c r="Y7" s="40" t="str">
        <f t="shared" ref="Y7:Y10" si="8">IF(AND(M7 &gt; 0, M7 &lt; N7), "1", "0")</f>
        <v>0</v>
      </c>
    </row>
    <row r="8" spans="1:25" ht="158.25" customHeight="1" thickBot="1" x14ac:dyDescent="0.5">
      <c r="A8" s="41">
        <v>3</v>
      </c>
      <c r="B8" s="212" t="s">
        <v>1379</v>
      </c>
      <c r="C8" s="212"/>
      <c r="D8" s="119"/>
      <c r="E8" s="101"/>
      <c r="F8" s="101"/>
      <c r="G8" s="101"/>
      <c r="H8" s="101"/>
      <c r="I8" s="101"/>
      <c r="J8" s="101"/>
      <c r="K8" s="101"/>
      <c r="L8" s="101"/>
      <c r="M8" s="101"/>
      <c r="N8" s="118">
        <v>500</v>
      </c>
      <c r="O8" s="215"/>
      <c r="Q8" s="40" t="str">
        <f t="shared" si="0"/>
        <v>0</v>
      </c>
      <c r="R8" s="40" t="str">
        <f t="shared" si="1"/>
        <v>0</v>
      </c>
      <c r="S8" s="40" t="str">
        <f t="shared" si="2"/>
        <v>0</v>
      </c>
      <c r="T8" s="40" t="str">
        <f t="shared" si="3"/>
        <v>0</v>
      </c>
      <c r="U8" s="40" t="str">
        <f t="shared" si="4"/>
        <v>0</v>
      </c>
      <c r="V8" s="40" t="str">
        <f t="shared" si="5"/>
        <v>0</v>
      </c>
      <c r="W8" s="40" t="str">
        <f t="shared" si="6"/>
        <v>0</v>
      </c>
      <c r="X8" s="40" t="str">
        <f t="shared" si="7"/>
        <v>0</v>
      </c>
      <c r="Y8" s="40" t="str">
        <f t="shared" si="8"/>
        <v>0</v>
      </c>
    </row>
    <row r="9" spans="1:25" ht="103.15" customHeight="1" thickBot="1" x14ac:dyDescent="0.5">
      <c r="A9" s="41">
        <v>4</v>
      </c>
      <c r="B9" s="212" t="s">
        <v>1380</v>
      </c>
      <c r="C9" s="212"/>
      <c r="D9" s="119"/>
      <c r="E9" s="101"/>
      <c r="F9" s="101"/>
      <c r="G9" s="101"/>
      <c r="H9" s="101"/>
      <c r="I9" s="101"/>
      <c r="J9" s="101"/>
      <c r="K9" s="101"/>
      <c r="L9" s="101"/>
      <c r="M9" s="101"/>
      <c r="N9" s="118">
        <v>500</v>
      </c>
      <c r="O9" s="84" t="s">
        <v>1376</v>
      </c>
      <c r="Q9" s="40" t="str">
        <f t="shared" si="0"/>
        <v>0</v>
      </c>
      <c r="R9" s="40" t="str">
        <f t="shared" si="1"/>
        <v>0</v>
      </c>
      <c r="S9" s="40" t="str">
        <f t="shared" si="2"/>
        <v>0</v>
      </c>
      <c r="T9" s="40" t="str">
        <f t="shared" si="3"/>
        <v>0</v>
      </c>
      <c r="U9" s="40" t="str">
        <f t="shared" si="4"/>
        <v>0</v>
      </c>
      <c r="V9" s="40" t="str">
        <f t="shared" si="5"/>
        <v>0</v>
      </c>
      <c r="W9" s="40" t="str">
        <f t="shared" si="6"/>
        <v>0</v>
      </c>
      <c r="X9" s="40" t="str">
        <f t="shared" si="7"/>
        <v>0</v>
      </c>
      <c r="Y9" s="40" t="str">
        <f t="shared" si="8"/>
        <v>0</v>
      </c>
    </row>
    <row r="10" spans="1:25" ht="69.400000000000006" customHeight="1" thickBot="1" x14ac:dyDescent="0.5">
      <c r="A10" s="41">
        <v>5</v>
      </c>
      <c r="B10" s="212" t="s">
        <v>1381</v>
      </c>
      <c r="C10" s="212"/>
      <c r="D10" s="119"/>
      <c r="E10" s="101"/>
      <c r="F10" s="101"/>
      <c r="G10" s="101"/>
      <c r="H10" s="101"/>
      <c r="I10" s="101"/>
      <c r="J10" s="101"/>
      <c r="K10" s="101"/>
      <c r="L10" s="101"/>
      <c r="M10" s="101"/>
      <c r="N10" s="118">
        <v>500</v>
      </c>
      <c r="O10" s="84"/>
      <c r="Q10" s="40" t="str">
        <f t="shared" si="0"/>
        <v>0</v>
      </c>
      <c r="R10" s="40" t="str">
        <f t="shared" si="1"/>
        <v>0</v>
      </c>
      <c r="S10" s="40" t="str">
        <f t="shared" si="2"/>
        <v>0</v>
      </c>
      <c r="T10" s="40" t="str">
        <f t="shared" si="3"/>
        <v>0</v>
      </c>
      <c r="U10" s="40" t="str">
        <f t="shared" si="4"/>
        <v>0</v>
      </c>
      <c r="V10" s="40" t="str">
        <f t="shared" si="5"/>
        <v>0</v>
      </c>
      <c r="W10" s="40" t="str">
        <f t="shared" si="6"/>
        <v>0</v>
      </c>
      <c r="X10" s="40" t="str">
        <f t="shared" si="7"/>
        <v>0</v>
      </c>
      <c r="Y10" s="40" t="str">
        <f t="shared" si="8"/>
        <v>0</v>
      </c>
    </row>
    <row r="11" spans="1:25" ht="139.15" customHeight="1" thickBot="1" x14ac:dyDescent="0.5">
      <c r="A11" s="41">
        <v>6</v>
      </c>
      <c r="B11" s="213" t="s">
        <v>676</v>
      </c>
      <c r="C11" s="213"/>
      <c r="D11" s="113" t="s">
        <v>603</v>
      </c>
      <c r="E11" s="116"/>
      <c r="F11" s="116"/>
      <c r="G11" s="116"/>
      <c r="H11" s="116"/>
      <c r="I11" s="116"/>
      <c r="J11" s="116"/>
      <c r="K11" s="116"/>
      <c r="L11" s="116"/>
      <c r="M11" s="116"/>
      <c r="N11" s="117" t="s">
        <v>603</v>
      </c>
      <c r="O11" s="45" t="s">
        <v>691</v>
      </c>
      <c r="Q11" s="40" t="str">
        <f t="shared" ref="Q11:Y14" si="9">IF(E11="نعم
Yes",1,"0")</f>
        <v>0</v>
      </c>
      <c r="R11" s="40" t="str">
        <f t="shared" si="9"/>
        <v>0</v>
      </c>
      <c r="S11" s="40" t="str">
        <f t="shared" si="9"/>
        <v>0</v>
      </c>
      <c r="T11" s="40" t="str">
        <f t="shared" si="9"/>
        <v>0</v>
      </c>
      <c r="U11" s="40" t="str">
        <f t="shared" si="9"/>
        <v>0</v>
      </c>
      <c r="V11" s="40" t="str">
        <f t="shared" si="9"/>
        <v>0</v>
      </c>
      <c r="W11" s="40" t="str">
        <f t="shared" si="9"/>
        <v>0</v>
      </c>
      <c r="X11" s="40" t="str">
        <f t="shared" si="9"/>
        <v>0</v>
      </c>
      <c r="Y11" s="40" t="str">
        <f t="shared" si="9"/>
        <v>0</v>
      </c>
    </row>
    <row r="12" spans="1:25" ht="210.4" customHeight="1" thickBot="1" x14ac:dyDescent="0.5">
      <c r="A12" s="41">
        <v>7</v>
      </c>
      <c r="B12" s="213" t="s">
        <v>677</v>
      </c>
      <c r="C12" s="213"/>
      <c r="D12" s="113" t="s">
        <v>603</v>
      </c>
      <c r="E12" s="116"/>
      <c r="F12" s="116"/>
      <c r="G12" s="116"/>
      <c r="H12" s="116"/>
      <c r="I12" s="116"/>
      <c r="J12" s="116"/>
      <c r="K12" s="116"/>
      <c r="L12" s="116"/>
      <c r="M12" s="116"/>
      <c r="N12" s="117" t="s">
        <v>603</v>
      </c>
      <c r="O12" s="45" t="s">
        <v>692</v>
      </c>
      <c r="Q12" s="40" t="str">
        <f t="shared" si="9"/>
        <v>0</v>
      </c>
      <c r="R12" s="40" t="str">
        <f t="shared" si="9"/>
        <v>0</v>
      </c>
      <c r="S12" s="40" t="str">
        <f t="shared" si="9"/>
        <v>0</v>
      </c>
      <c r="T12" s="40" t="str">
        <f t="shared" si="9"/>
        <v>0</v>
      </c>
      <c r="U12" s="40" t="str">
        <f t="shared" si="9"/>
        <v>0</v>
      </c>
      <c r="V12" s="40" t="str">
        <f t="shared" si="9"/>
        <v>0</v>
      </c>
      <c r="W12" s="40" t="str">
        <f t="shared" si="9"/>
        <v>0</v>
      </c>
      <c r="X12" s="40" t="str">
        <f t="shared" si="9"/>
        <v>0</v>
      </c>
      <c r="Y12" s="40" t="str">
        <f t="shared" si="9"/>
        <v>0</v>
      </c>
    </row>
    <row r="13" spans="1:25" ht="261.75" customHeight="1" thickBot="1" x14ac:dyDescent="0.5">
      <c r="A13" s="41">
        <v>8</v>
      </c>
      <c r="B13" s="213" t="s">
        <v>678</v>
      </c>
      <c r="C13" s="213"/>
      <c r="D13" s="113" t="s">
        <v>603</v>
      </c>
      <c r="E13" s="116"/>
      <c r="F13" s="116"/>
      <c r="G13" s="116"/>
      <c r="H13" s="116"/>
      <c r="I13" s="116"/>
      <c r="J13" s="116"/>
      <c r="K13" s="116"/>
      <c r="L13" s="116"/>
      <c r="M13" s="116"/>
      <c r="N13" s="117" t="s">
        <v>603</v>
      </c>
      <c r="O13" s="45" t="s">
        <v>693</v>
      </c>
      <c r="Q13" s="40" t="str">
        <f t="shared" si="9"/>
        <v>0</v>
      </c>
      <c r="R13" s="40" t="str">
        <f t="shared" si="9"/>
        <v>0</v>
      </c>
      <c r="S13" s="40" t="str">
        <f t="shared" si="9"/>
        <v>0</v>
      </c>
      <c r="T13" s="40" t="str">
        <f t="shared" si="9"/>
        <v>0</v>
      </c>
      <c r="U13" s="40" t="str">
        <f t="shared" si="9"/>
        <v>0</v>
      </c>
      <c r="V13" s="40" t="str">
        <f t="shared" si="9"/>
        <v>0</v>
      </c>
      <c r="W13" s="40" t="str">
        <f t="shared" si="9"/>
        <v>0</v>
      </c>
      <c r="X13" s="40" t="str">
        <f t="shared" si="9"/>
        <v>0</v>
      </c>
      <c r="Y13" s="40" t="str">
        <f t="shared" si="9"/>
        <v>0</v>
      </c>
    </row>
    <row r="14" spans="1:25" ht="223.5" customHeight="1" thickBot="1" x14ac:dyDescent="0.5">
      <c r="A14" s="41">
        <v>9</v>
      </c>
      <c r="B14" s="213" t="s">
        <v>679</v>
      </c>
      <c r="C14" s="213"/>
      <c r="D14" s="113" t="s">
        <v>603</v>
      </c>
      <c r="E14" s="116"/>
      <c r="F14" s="116"/>
      <c r="G14" s="116"/>
      <c r="H14" s="116"/>
      <c r="I14" s="116"/>
      <c r="J14" s="116"/>
      <c r="K14" s="116"/>
      <c r="L14" s="116"/>
      <c r="M14" s="116"/>
      <c r="N14" s="117" t="s">
        <v>603</v>
      </c>
      <c r="O14" s="211"/>
      <c r="Q14" s="40" t="str">
        <f t="shared" si="9"/>
        <v>0</v>
      </c>
      <c r="R14" s="40" t="str">
        <f t="shared" si="9"/>
        <v>0</v>
      </c>
      <c r="S14" s="40" t="str">
        <f t="shared" si="9"/>
        <v>0</v>
      </c>
      <c r="T14" s="40" t="str">
        <f t="shared" si="9"/>
        <v>0</v>
      </c>
      <c r="U14" s="40" t="str">
        <f t="shared" si="9"/>
        <v>0</v>
      </c>
      <c r="V14" s="40" t="str">
        <f t="shared" si="9"/>
        <v>0</v>
      </c>
      <c r="W14" s="40" t="str">
        <f t="shared" si="9"/>
        <v>0</v>
      </c>
      <c r="X14" s="40" t="str">
        <f t="shared" si="9"/>
        <v>0</v>
      </c>
      <c r="Y14" s="40" t="str">
        <f t="shared" si="9"/>
        <v>0</v>
      </c>
    </row>
    <row r="15" spans="1:25" ht="158.25" customHeight="1" thickBot="1" x14ac:dyDescent="0.5">
      <c r="A15" s="41">
        <v>10</v>
      </c>
      <c r="B15" s="213" t="s">
        <v>680</v>
      </c>
      <c r="C15" s="213"/>
      <c r="D15" s="113" t="s">
        <v>603</v>
      </c>
      <c r="E15" s="116"/>
      <c r="F15" s="116"/>
      <c r="G15" s="116"/>
      <c r="H15" s="116"/>
      <c r="I15" s="116"/>
      <c r="J15" s="116"/>
      <c r="K15" s="116"/>
      <c r="L15" s="116"/>
      <c r="M15" s="116"/>
      <c r="N15" s="117" t="s">
        <v>603</v>
      </c>
      <c r="O15" s="211"/>
      <c r="Q15" s="40" t="str">
        <f t="shared" ref="Q15:Y26" si="10">IF(E15="نعم
Yes",1,"0")</f>
        <v>0</v>
      </c>
      <c r="R15" s="40" t="str">
        <f t="shared" si="10"/>
        <v>0</v>
      </c>
      <c r="S15" s="40" t="str">
        <f t="shared" si="10"/>
        <v>0</v>
      </c>
      <c r="T15" s="40" t="str">
        <f t="shared" si="10"/>
        <v>0</v>
      </c>
      <c r="U15" s="40" t="str">
        <f t="shared" si="10"/>
        <v>0</v>
      </c>
      <c r="V15" s="40" t="str">
        <f t="shared" si="10"/>
        <v>0</v>
      </c>
      <c r="W15" s="40" t="str">
        <f t="shared" si="10"/>
        <v>0</v>
      </c>
      <c r="X15" s="40" t="str">
        <f t="shared" si="10"/>
        <v>0</v>
      </c>
      <c r="Y15" s="40" t="str">
        <f t="shared" si="10"/>
        <v>0</v>
      </c>
    </row>
    <row r="16" spans="1:25" ht="171.75" customHeight="1" thickBot="1" x14ac:dyDescent="0.5">
      <c r="A16" s="41">
        <v>11</v>
      </c>
      <c r="B16" s="213" t="s">
        <v>681</v>
      </c>
      <c r="C16" s="213"/>
      <c r="D16" s="113" t="s">
        <v>603</v>
      </c>
      <c r="E16" s="116"/>
      <c r="F16" s="116"/>
      <c r="G16" s="116"/>
      <c r="H16" s="116"/>
      <c r="I16" s="116"/>
      <c r="J16" s="116"/>
      <c r="K16" s="116"/>
      <c r="L16" s="116"/>
      <c r="M16" s="116"/>
      <c r="N16" s="117" t="s">
        <v>603</v>
      </c>
      <c r="O16" s="211"/>
      <c r="Q16" s="40" t="str">
        <f t="shared" si="10"/>
        <v>0</v>
      </c>
      <c r="R16" s="40" t="str">
        <f t="shared" si="10"/>
        <v>0</v>
      </c>
      <c r="S16" s="40" t="str">
        <f t="shared" si="10"/>
        <v>0</v>
      </c>
      <c r="T16" s="40" t="str">
        <f t="shared" si="10"/>
        <v>0</v>
      </c>
      <c r="U16" s="40" t="str">
        <f t="shared" si="10"/>
        <v>0</v>
      </c>
      <c r="V16" s="40" t="str">
        <f t="shared" si="10"/>
        <v>0</v>
      </c>
      <c r="W16" s="40" t="str">
        <f t="shared" si="10"/>
        <v>0</v>
      </c>
      <c r="X16" s="40" t="str">
        <f t="shared" si="10"/>
        <v>0</v>
      </c>
      <c r="Y16" s="40" t="str">
        <f t="shared" si="10"/>
        <v>0</v>
      </c>
    </row>
    <row r="17" spans="1:25" ht="141.4" customHeight="1" thickBot="1" x14ac:dyDescent="0.5">
      <c r="A17" s="41">
        <v>12</v>
      </c>
      <c r="B17" s="213" t="s">
        <v>681</v>
      </c>
      <c r="C17" s="213"/>
      <c r="D17" s="113" t="s">
        <v>603</v>
      </c>
      <c r="E17" s="116"/>
      <c r="F17" s="116"/>
      <c r="G17" s="116"/>
      <c r="H17" s="116"/>
      <c r="I17" s="116"/>
      <c r="J17" s="116"/>
      <c r="K17" s="116"/>
      <c r="L17" s="116"/>
      <c r="M17" s="116"/>
      <c r="N17" s="117" t="s">
        <v>603</v>
      </c>
      <c r="O17" s="85"/>
      <c r="Q17" s="40" t="str">
        <f t="shared" si="10"/>
        <v>0</v>
      </c>
      <c r="R17" s="40" t="str">
        <f t="shared" si="10"/>
        <v>0</v>
      </c>
      <c r="S17" s="40" t="str">
        <f t="shared" si="10"/>
        <v>0</v>
      </c>
      <c r="T17" s="40" t="str">
        <f t="shared" si="10"/>
        <v>0</v>
      </c>
      <c r="U17" s="40" t="str">
        <f t="shared" si="10"/>
        <v>0</v>
      </c>
      <c r="V17" s="40" t="str">
        <f t="shared" si="10"/>
        <v>0</v>
      </c>
      <c r="W17" s="40" t="str">
        <f t="shared" si="10"/>
        <v>0</v>
      </c>
      <c r="X17" s="40" t="str">
        <f t="shared" si="10"/>
        <v>0</v>
      </c>
      <c r="Y17" s="40" t="str">
        <f t="shared" si="10"/>
        <v>0</v>
      </c>
    </row>
    <row r="18" spans="1:25" ht="177.4" customHeight="1" thickBot="1" x14ac:dyDescent="0.5">
      <c r="A18" s="41">
        <v>13</v>
      </c>
      <c r="B18" s="213" t="s">
        <v>690</v>
      </c>
      <c r="C18" s="213"/>
      <c r="D18" s="113" t="s">
        <v>603</v>
      </c>
      <c r="E18" s="116"/>
      <c r="F18" s="116"/>
      <c r="G18" s="116"/>
      <c r="H18" s="116"/>
      <c r="I18" s="116"/>
      <c r="J18" s="116"/>
      <c r="K18" s="116"/>
      <c r="L18" s="116"/>
      <c r="M18" s="116"/>
      <c r="N18" s="117" t="s">
        <v>603</v>
      </c>
      <c r="O18" s="85"/>
      <c r="Q18" s="40" t="str">
        <f t="shared" si="10"/>
        <v>0</v>
      </c>
      <c r="R18" s="40" t="str">
        <f t="shared" si="10"/>
        <v>0</v>
      </c>
      <c r="S18" s="40" t="str">
        <f t="shared" si="10"/>
        <v>0</v>
      </c>
      <c r="T18" s="40" t="str">
        <f t="shared" si="10"/>
        <v>0</v>
      </c>
      <c r="U18" s="40" t="str">
        <f t="shared" si="10"/>
        <v>0</v>
      </c>
      <c r="V18" s="40" t="str">
        <f t="shared" si="10"/>
        <v>0</v>
      </c>
      <c r="W18" s="40" t="str">
        <f t="shared" si="10"/>
        <v>0</v>
      </c>
      <c r="X18" s="40" t="str">
        <f t="shared" si="10"/>
        <v>0</v>
      </c>
      <c r="Y18" s="40" t="str">
        <f t="shared" si="10"/>
        <v>0</v>
      </c>
    </row>
    <row r="19" spans="1:25" ht="76.900000000000006" customHeight="1" thickBot="1" x14ac:dyDescent="0.5">
      <c r="A19" s="41">
        <v>14</v>
      </c>
      <c r="B19" s="213" t="s">
        <v>689</v>
      </c>
      <c r="C19" s="213"/>
      <c r="D19" s="113" t="s">
        <v>603</v>
      </c>
      <c r="E19" s="116"/>
      <c r="F19" s="116"/>
      <c r="G19" s="116"/>
      <c r="H19" s="116"/>
      <c r="I19" s="116"/>
      <c r="J19" s="116"/>
      <c r="K19" s="116"/>
      <c r="L19" s="116"/>
      <c r="M19" s="116"/>
      <c r="N19" s="117" t="s">
        <v>603</v>
      </c>
      <c r="O19" s="85"/>
      <c r="Q19" s="40" t="str">
        <f t="shared" ref="Q19:Q22" si="11">IF(E19="نعم
Yes",1,"0")</f>
        <v>0</v>
      </c>
      <c r="R19" s="40" t="str">
        <f t="shared" ref="R19:R22" si="12">IF(F19="نعم
Yes",1,"0")</f>
        <v>0</v>
      </c>
      <c r="S19" s="40" t="str">
        <f t="shared" ref="S19:S22" si="13">IF(G19="نعم
Yes",1,"0")</f>
        <v>0</v>
      </c>
      <c r="T19" s="40" t="str">
        <f t="shared" ref="T19:T22" si="14">IF(H19="نعم
Yes",1,"0")</f>
        <v>0</v>
      </c>
      <c r="U19" s="40" t="str">
        <f t="shared" ref="U19:U22" si="15">IF(I19="نعم
Yes",1,"0")</f>
        <v>0</v>
      </c>
      <c r="V19" s="40" t="str">
        <f t="shared" ref="V19:V22" si="16">IF(J19="نعم
Yes",1,"0")</f>
        <v>0</v>
      </c>
      <c r="W19" s="40" t="str">
        <f t="shared" ref="W19:W22" si="17">IF(K19="نعم
Yes",1,"0")</f>
        <v>0</v>
      </c>
      <c r="X19" s="40" t="str">
        <f t="shared" ref="X19:X22" si="18">IF(L19="نعم
Yes",1,"0")</f>
        <v>0</v>
      </c>
      <c r="Y19" s="40" t="str">
        <f t="shared" ref="Y19:Y22" si="19">IF(M19="نعم
Yes",1,"0")</f>
        <v>0</v>
      </c>
    </row>
    <row r="20" spans="1:25" ht="116.65" customHeight="1" thickBot="1" x14ac:dyDescent="0.5">
      <c r="A20" s="41">
        <v>15</v>
      </c>
      <c r="B20" s="213" t="s">
        <v>688</v>
      </c>
      <c r="C20" s="213"/>
      <c r="D20" s="113" t="s">
        <v>603</v>
      </c>
      <c r="E20" s="116"/>
      <c r="F20" s="116"/>
      <c r="G20" s="116"/>
      <c r="H20" s="116"/>
      <c r="I20" s="116"/>
      <c r="J20" s="116"/>
      <c r="K20" s="116"/>
      <c r="L20" s="116"/>
      <c r="M20" s="116"/>
      <c r="N20" s="117" t="s">
        <v>603</v>
      </c>
      <c r="O20" s="85"/>
      <c r="Q20" s="40" t="str">
        <f t="shared" si="11"/>
        <v>0</v>
      </c>
      <c r="R20" s="40" t="str">
        <f t="shared" si="12"/>
        <v>0</v>
      </c>
      <c r="S20" s="40" t="str">
        <f t="shared" si="13"/>
        <v>0</v>
      </c>
      <c r="T20" s="40" t="str">
        <f t="shared" si="14"/>
        <v>0</v>
      </c>
      <c r="U20" s="40" t="str">
        <f t="shared" si="15"/>
        <v>0</v>
      </c>
      <c r="V20" s="40" t="str">
        <f t="shared" si="16"/>
        <v>0</v>
      </c>
      <c r="W20" s="40" t="str">
        <f t="shared" si="17"/>
        <v>0</v>
      </c>
      <c r="X20" s="40" t="str">
        <f t="shared" si="18"/>
        <v>0</v>
      </c>
      <c r="Y20" s="40" t="str">
        <f t="shared" si="19"/>
        <v>0</v>
      </c>
    </row>
    <row r="21" spans="1:25" ht="164.65" customHeight="1" thickBot="1" x14ac:dyDescent="0.5">
      <c r="A21" s="41">
        <v>16</v>
      </c>
      <c r="B21" s="213" t="s">
        <v>687</v>
      </c>
      <c r="C21" s="213"/>
      <c r="D21" s="113" t="s">
        <v>603</v>
      </c>
      <c r="E21" s="116"/>
      <c r="F21" s="116"/>
      <c r="G21" s="116"/>
      <c r="H21" s="116"/>
      <c r="I21" s="116"/>
      <c r="J21" s="116"/>
      <c r="K21" s="116"/>
      <c r="L21" s="116"/>
      <c r="M21" s="116"/>
      <c r="N21" s="117" t="s">
        <v>603</v>
      </c>
      <c r="O21" s="85"/>
      <c r="Q21" s="40" t="str">
        <f t="shared" si="11"/>
        <v>0</v>
      </c>
      <c r="R21" s="40" t="str">
        <f t="shared" si="12"/>
        <v>0</v>
      </c>
      <c r="S21" s="40" t="str">
        <f t="shared" si="13"/>
        <v>0</v>
      </c>
      <c r="T21" s="40" t="str">
        <f t="shared" si="14"/>
        <v>0</v>
      </c>
      <c r="U21" s="40" t="str">
        <f t="shared" si="15"/>
        <v>0</v>
      </c>
      <c r="V21" s="40" t="str">
        <f t="shared" si="16"/>
        <v>0</v>
      </c>
      <c r="W21" s="40" t="str">
        <f t="shared" si="17"/>
        <v>0</v>
      </c>
      <c r="X21" s="40" t="str">
        <f t="shared" si="18"/>
        <v>0</v>
      </c>
      <c r="Y21" s="40" t="str">
        <f t="shared" si="19"/>
        <v>0</v>
      </c>
    </row>
    <row r="22" spans="1:25" ht="182.25" customHeight="1" thickBot="1" x14ac:dyDescent="0.5">
      <c r="A22" s="41">
        <v>17</v>
      </c>
      <c r="B22" s="213" t="s">
        <v>686</v>
      </c>
      <c r="C22" s="213"/>
      <c r="D22" s="113" t="s">
        <v>603</v>
      </c>
      <c r="E22" s="116"/>
      <c r="F22" s="116"/>
      <c r="G22" s="116"/>
      <c r="H22" s="116"/>
      <c r="I22" s="116"/>
      <c r="J22" s="116"/>
      <c r="K22" s="116"/>
      <c r="L22" s="116"/>
      <c r="M22" s="116"/>
      <c r="N22" s="117" t="s">
        <v>603</v>
      </c>
      <c r="O22" s="85"/>
      <c r="Q22" s="40" t="str">
        <f t="shared" si="11"/>
        <v>0</v>
      </c>
      <c r="R22" s="40" t="str">
        <f t="shared" si="12"/>
        <v>0</v>
      </c>
      <c r="S22" s="40" t="str">
        <f t="shared" si="13"/>
        <v>0</v>
      </c>
      <c r="T22" s="40" t="str">
        <f t="shared" si="14"/>
        <v>0</v>
      </c>
      <c r="U22" s="40" t="str">
        <f t="shared" si="15"/>
        <v>0</v>
      </c>
      <c r="V22" s="40" t="str">
        <f t="shared" si="16"/>
        <v>0</v>
      </c>
      <c r="W22" s="40" t="str">
        <f t="shared" si="17"/>
        <v>0</v>
      </c>
      <c r="X22" s="40" t="str">
        <f t="shared" si="18"/>
        <v>0</v>
      </c>
      <c r="Y22" s="40" t="str">
        <f t="shared" si="19"/>
        <v>0</v>
      </c>
    </row>
    <row r="23" spans="1:25" ht="76.900000000000006" customHeight="1" thickBot="1" x14ac:dyDescent="0.5">
      <c r="A23" s="41">
        <v>18</v>
      </c>
      <c r="B23" s="213" t="s">
        <v>685</v>
      </c>
      <c r="C23" s="213"/>
      <c r="D23" s="113" t="s">
        <v>603</v>
      </c>
      <c r="E23" s="116"/>
      <c r="F23" s="116"/>
      <c r="G23" s="116"/>
      <c r="H23" s="116"/>
      <c r="I23" s="116"/>
      <c r="J23" s="116"/>
      <c r="K23" s="116"/>
      <c r="L23" s="116"/>
      <c r="M23" s="116"/>
      <c r="N23" s="117" t="s">
        <v>603</v>
      </c>
      <c r="O23" s="85"/>
      <c r="Q23" s="40" t="str">
        <f t="shared" si="10"/>
        <v>0</v>
      </c>
      <c r="R23" s="40" t="str">
        <f t="shared" si="10"/>
        <v>0</v>
      </c>
      <c r="S23" s="40" t="str">
        <f t="shared" si="10"/>
        <v>0</v>
      </c>
      <c r="T23" s="40" t="str">
        <f t="shared" si="10"/>
        <v>0</v>
      </c>
      <c r="U23" s="40" t="str">
        <f t="shared" si="10"/>
        <v>0</v>
      </c>
      <c r="V23" s="40" t="str">
        <f t="shared" si="10"/>
        <v>0</v>
      </c>
      <c r="W23" s="40" t="str">
        <f t="shared" si="10"/>
        <v>0</v>
      </c>
      <c r="X23" s="40" t="str">
        <f t="shared" si="10"/>
        <v>0</v>
      </c>
      <c r="Y23" s="40" t="str">
        <f t="shared" si="10"/>
        <v>0</v>
      </c>
    </row>
    <row r="24" spans="1:25" ht="116.65" customHeight="1" thickBot="1" x14ac:dyDescent="0.5">
      <c r="A24" s="41">
        <v>19</v>
      </c>
      <c r="B24" s="213" t="s">
        <v>684</v>
      </c>
      <c r="C24" s="213"/>
      <c r="D24" s="113" t="s">
        <v>603</v>
      </c>
      <c r="E24" s="116"/>
      <c r="F24" s="116"/>
      <c r="G24" s="116"/>
      <c r="H24" s="116"/>
      <c r="I24" s="116"/>
      <c r="J24" s="116"/>
      <c r="K24" s="116"/>
      <c r="L24" s="116"/>
      <c r="M24" s="116"/>
      <c r="N24" s="117" t="s">
        <v>603</v>
      </c>
      <c r="O24" s="85"/>
      <c r="Q24" s="40" t="str">
        <f t="shared" si="10"/>
        <v>0</v>
      </c>
      <c r="R24" s="40" t="str">
        <f t="shared" si="10"/>
        <v>0</v>
      </c>
      <c r="S24" s="40" t="str">
        <f t="shared" si="10"/>
        <v>0</v>
      </c>
      <c r="T24" s="40" t="str">
        <f t="shared" si="10"/>
        <v>0</v>
      </c>
      <c r="U24" s="40" t="str">
        <f t="shared" si="10"/>
        <v>0</v>
      </c>
      <c r="V24" s="40" t="str">
        <f t="shared" si="10"/>
        <v>0</v>
      </c>
      <c r="W24" s="40" t="str">
        <f t="shared" si="10"/>
        <v>0</v>
      </c>
      <c r="X24" s="40" t="str">
        <f t="shared" si="10"/>
        <v>0</v>
      </c>
      <c r="Y24" s="40" t="str">
        <f t="shared" si="10"/>
        <v>0</v>
      </c>
    </row>
    <row r="25" spans="1:25" ht="164.65" customHeight="1" thickBot="1" x14ac:dyDescent="0.5">
      <c r="A25" s="41">
        <v>20</v>
      </c>
      <c r="B25" s="213" t="s">
        <v>682</v>
      </c>
      <c r="C25" s="213"/>
      <c r="D25" s="113" t="s">
        <v>603</v>
      </c>
      <c r="E25" s="116"/>
      <c r="F25" s="116"/>
      <c r="G25" s="116"/>
      <c r="H25" s="116"/>
      <c r="I25" s="116"/>
      <c r="J25" s="116"/>
      <c r="K25" s="116"/>
      <c r="L25" s="116"/>
      <c r="M25" s="116"/>
      <c r="N25" s="117" t="s">
        <v>603</v>
      </c>
      <c r="O25" s="85"/>
      <c r="Q25" s="40" t="str">
        <f t="shared" si="10"/>
        <v>0</v>
      </c>
      <c r="R25" s="40" t="str">
        <f t="shared" si="10"/>
        <v>0</v>
      </c>
      <c r="S25" s="40" t="str">
        <f t="shared" si="10"/>
        <v>0</v>
      </c>
      <c r="T25" s="40" t="str">
        <f t="shared" si="10"/>
        <v>0</v>
      </c>
      <c r="U25" s="40" t="str">
        <f t="shared" si="10"/>
        <v>0</v>
      </c>
      <c r="V25" s="40" t="str">
        <f t="shared" si="10"/>
        <v>0</v>
      </c>
      <c r="W25" s="40" t="str">
        <f t="shared" si="10"/>
        <v>0</v>
      </c>
      <c r="X25" s="40" t="str">
        <f t="shared" si="10"/>
        <v>0</v>
      </c>
      <c r="Y25" s="40" t="str">
        <f t="shared" si="10"/>
        <v>0</v>
      </c>
    </row>
    <row r="26" spans="1:25" ht="182.25" customHeight="1" thickBot="1" x14ac:dyDescent="0.5">
      <c r="A26" s="41">
        <v>21</v>
      </c>
      <c r="B26" s="213" t="s">
        <v>683</v>
      </c>
      <c r="C26" s="213"/>
      <c r="D26" s="113" t="s">
        <v>603</v>
      </c>
      <c r="E26" s="116"/>
      <c r="F26" s="116"/>
      <c r="G26" s="116"/>
      <c r="H26" s="116"/>
      <c r="I26" s="116"/>
      <c r="J26" s="116"/>
      <c r="K26" s="116"/>
      <c r="L26" s="116"/>
      <c r="M26" s="116"/>
      <c r="N26" s="117" t="s">
        <v>603</v>
      </c>
      <c r="O26" s="85"/>
      <c r="Q26" s="40" t="str">
        <f t="shared" si="10"/>
        <v>0</v>
      </c>
      <c r="R26" s="40" t="str">
        <f t="shared" si="10"/>
        <v>0</v>
      </c>
      <c r="S26" s="40" t="str">
        <f t="shared" si="10"/>
        <v>0</v>
      </c>
      <c r="T26" s="40" t="str">
        <f t="shared" si="10"/>
        <v>0</v>
      </c>
      <c r="U26" s="40" t="str">
        <f t="shared" si="10"/>
        <v>0</v>
      </c>
      <c r="V26" s="40" t="str">
        <f t="shared" si="10"/>
        <v>0</v>
      </c>
      <c r="W26" s="40" t="str">
        <f t="shared" si="10"/>
        <v>0</v>
      </c>
      <c r="X26" s="40" t="str">
        <f t="shared" si="10"/>
        <v>0</v>
      </c>
      <c r="Y26" s="40" t="str">
        <f t="shared" si="10"/>
        <v>0</v>
      </c>
    </row>
    <row r="27" spans="1:25" s="36" customFormat="1" ht="40.5" customHeight="1" thickBot="1" x14ac:dyDescent="0.6">
      <c r="A27" s="180" t="s">
        <v>336</v>
      </c>
      <c r="B27" s="180"/>
      <c r="C27" s="181"/>
      <c r="D27" s="115"/>
      <c r="E27" s="47">
        <f>(Q27/22)*100</f>
        <v>0</v>
      </c>
      <c r="F27" s="47">
        <f t="shared" ref="F27:M27" si="20">(R27/22)*100</f>
        <v>0</v>
      </c>
      <c r="G27" s="47">
        <f t="shared" si="20"/>
        <v>0</v>
      </c>
      <c r="H27" s="47">
        <f t="shared" si="20"/>
        <v>0</v>
      </c>
      <c r="I27" s="47">
        <f t="shared" si="20"/>
        <v>0</v>
      </c>
      <c r="J27" s="47">
        <f t="shared" si="20"/>
        <v>0</v>
      </c>
      <c r="K27" s="47">
        <f t="shared" si="20"/>
        <v>0</v>
      </c>
      <c r="L27" s="47">
        <f t="shared" si="20"/>
        <v>0</v>
      </c>
      <c r="M27" s="47">
        <f t="shared" si="20"/>
        <v>0</v>
      </c>
      <c r="N27" s="106"/>
      <c r="O27" s="109"/>
      <c r="Q27" s="61">
        <f>SUM(Q6+Q7+Q8+Q9+Q10+Q11+Q12+Q13+Q14+Q15+Q16+Q17+Q18+Q19+Q20+Q21+Q22+Q23+Q24+Q25+Q26)</f>
        <v>0</v>
      </c>
      <c r="R27" s="61">
        <f t="shared" ref="R27:Y27" si="21">SUM(R6+R7+R8+R9+R10+R11+R12+R13+R14+R15+R16+R17+R18+R19+R20+R21+R22+R23+R24+R25+R26)</f>
        <v>0</v>
      </c>
      <c r="S27" s="61">
        <f t="shared" si="21"/>
        <v>0</v>
      </c>
      <c r="T27" s="61">
        <f t="shared" si="21"/>
        <v>0</v>
      </c>
      <c r="U27" s="61">
        <f t="shared" si="21"/>
        <v>0</v>
      </c>
      <c r="V27" s="61">
        <f t="shared" si="21"/>
        <v>0</v>
      </c>
      <c r="W27" s="61">
        <f t="shared" si="21"/>
        <v>0</v>
      </c>
      <c r="X27" s="61">
        <f t="shared" si="21"/>
        <v>0</v>
      </c>
      <c r="Y27" s="61">
        <f t="shared" si="21"/>
        <v>0</v>
      </c>
    </row>
  </sheetData>
  <protectedRanges>
    <protectedRange sqref="D5:N5" name="Range7"/>
    <protectedRange sqref="E5:N5" name="Range1"/>
    <protectedRange sqref="N11:N26" name="Range7_2"/>
    <protectedRange sqref="N11:N26" name="Range1_2"/>
    <protectedRange sqref="D11:M26" name="Range5_1"/>
    <protectedRange sqref="E6:N10" name="Range7_3"/>
    <protectedRange sqref="E6:N10" name="Range1_3"/>
    <protectedRange sqref="D6:D10" name="Range6_1_2"/>
  </protectedRanges>
  <mergeCells count="28">
    <mergeCell ref="B23:C23"/>
    <mergeCell ref="B24:C24"/>
    <mergeCell ref="B25:C25"/>
    <mergeCell ref="B26:C26"/>
    <mergeCell ref="A27:C27"/>
    <mergeCell ref="B19:C19"/>
    <mergeCell ref="B20:C20"/>
    <mergeCell ref="B21:C21"/>
    <mergeCell ref="B22:C22"/>
    <mergeCell ref="B14:C14"/>
    <mergeCell ref="B15:C15"/>
    <mergeCell ref="B16:C16"/>
    <mergeCell ref="B17:C17"/>
    <mergeCell ref="B18:C18"/>
    <mergeCell ref="O14:O16"/>
    <mergeCell ref="B8:C8"/>
    <mergeCell ref="B9:C9"/>
    <mergeCell ref="B10:C10"/>
    <mergeCell ref="B11:C11"/>
    <mergeCell ref="B12:C12"/>
    <mergeCell ref="B13:C13"/>
    <mergeCell ref="O6:O8"/>
    <mergeCell ref="B7:C7"/>
    <mergeCell ref="B1:O1"/>
    <mergeCell ref="B2:O2"/>
    <mergeCell ref="B3:O3"/>
    <mergeCell ref="A5:C5"/>
    <mergeCell ref="B6:C6"/>
  </mergeCells>
  <conditionalFormatting sqref="D6:D16">
    <cfRule type="expression" dxfId="770" priority="1">
      <formula>#REF!=0</formula>
    </cfRule>
    <cfRule type="expression" dxfId="769" priority="2">
      <formula>#REF!=1</formula>
    </cfRule>
    <cfRule type="expression" dxfId="768" priority="3">
      <formula>#REF!=2</formula>
    </cfRule>
  </conditionalFormatting>
  <conditionalFormatting sqref="E6:E10">
    <cfRule type="expression" dxfId="767" priority="134">
      <formula>E6&gt;N6</formula>
    </cfRule>
    <cfRule type="expression" dxfId="766" priority="135">
      <formula>E6&lt;N6</formula>
    </cfRule>
  </conditionalFormatting>
  <conditionalFormatting sqref="E11:E26">
    <cfRule type="expression" dxfId="765" priority="29">
      <formula>E11&lt;&gt;N11</formula>
    </cfRule>
    <cfRule type="expression" dxfId="764" priority="30">
      <formula>E11=N11</formula>
    </cfRule>
  </conditionalFormatting>
  <conditionalFormatting sqref="E6:M26">
    <cfRule type="expression" dxfId="763" priority="4">
      <formula>E6=0</formula>
    </cfRule>
  </conditionalFormatting>
  <conditionalFormatting sqref="F6:F10">
    <cfRule type="expression" dxfId="762" priority="132">
      <formula>F6&lt;N6</formula>
    </cfRule>
    <cfRule type="expression" dxfId="761" priority="131">
      <formula>F6&gt;N6</formula>
    </cfRule>
  </conditionalFormatting>
  <conditionalFormatting sqref="F11:F26">
    <cfRule type="expression" dxfId="760" priority="26">
      <formula>F11&lt;&gt;N11</formula>
    </cfRule>
    <cfRule type="expression" dxfId="759" priority="27">
      <formula>F11=N11</formula>
    </cfRule>
  </conditionalFormatting>
  <conditionalFormatting sqref="G6:G10">
    <cfRule type="expression" dxfId="758" priority="129">
      <formula>G6&lt;N6</formula>
    </cfRule>
    <cfRule type="expression" dxfId="757" priority="128">
      <formula>G6&gt;N6</formula>
    </cfRule>
  </conditionalFormatting>
  <conditionalFormatting sqref="G11:G26">
    <cfRule type="expression" dxfId="756" priority="23">
      <formula>G11&lt;&gt;N11</formula>
    </cfRule>
    <cfRule type="expression" dxfId="755" priority="24">
      <formula>G11=N11</formula>
    </cfRule>
  </conditionalFormatting>
  <conditionalFormatting sqref="H11:H26">
    <cfRule type="expression" dxfId="754" priority="20">
      <formula>H11&lt;&gt;N11</formula>
    </cfRule>
    <cfRule type="expression" dxfId="753" priority="21">
      <formula>H11=N11</formula>
    </cfRule>
  </conditionalFormatting>
  <conditionalFormatting sqref="H6:I10">
    <cfRule type="expression" dxfId="752" priority="123">
      <formula>H6&lt;$N6</formula>
    </cfRule>
    <cfRule type="expression" dxfId="751" priority="122">
      <formula>H6&gt;$N6</formula>
    </cfRule>
  </conditionalFormatting>
  <conditionalFormatting sqref="I11:I26">
    <cfRule type="expression" dxfId="750" priority="17">
      <formula>I11&lt;&gt;N11</formula>
    </cfRule>
    <cfRule type="expression" dxfId="749" priority="18">
      <formula>I11=N11</formula>
    </cfRule>
  </conditionalFormatting>
  <conditionalFormatting sqref="J6:J10">
    <cfRule type="expression" dxfId="748" priority="120">
      <formula>J6&lt;N6</formula>
    </cfRule>
    <cfRule type="expression" dxfId="747" priority="119">
      <formula>J6&gt;N6</formula>
    </cfRule>
  </conditionalFormatting>
  <conditionalFormatting sqref="J11:J26">
    <cfRule type="expression" dxfId="746" priority="14">
      <formula>J11&lt;&gt;N11</formula>
    </cfRule>
    <cfRule type="expression" dxfId="745" priority="15">
      <formula>J11=N11</formula>
    </cfRule>
  </conditionalFormatting>
  <conditionalFormatting sqref="K6:K10">
    <cfRule type="expression" dxfId="744" priority="116">
      <formula>K6&gt;N6</formula>
    </cfRule>
    <cfRule type="expression" dxfId="743" priority="117">
      <formula>K6&lt;N6</formula>
    </cfRule>
  </conditionalFormatting>
  <conditionalFormatting sqref="K11:K26">
    <cfRule type="expression" dxfId="742" priority="12">
      <formula>K11=N11</formula>
    </cfRule>
    <cfRule type="expression" dxfId="741" priority="11">
      <formula>K11&lt;&gt;N11</formula>
    </cfRule>
  </conditionalFormatting>
  <conditionalFormatting sqref="L6:L10">
    <cfRule type="expression" dxfId="740" priority="113">
      <formula>L6&gt;N6</formula>
    </cfRule>
    <cfRule type="expression" dxfId="739" priority="114">
      <formula>L6&lt;N6</formula>
    </cfRule>
  </conditionalFormatting>
  <conditionalFormatting sqref="L11:L26">
    <cfRule type="expression" dxfId="738" priority="8">
      <formula>L11&lt;&gt;N11</formula>
    </cfRule>
    <cfRule type="expression" dxfId="737" priority="9">
      <formula>L11=N11</formula>
    </cfRule>
  </conditionalFormatting>
  <conditionalFormatting sqref="M6:M10">
    <cfRule type="expression" dxfId="736" priority="110">
      <formula>M6&gt;N6</formula>
    </cfRule>
    <cfRule type="expression" dxfId="735" priority="111">
      <formula>M6&lt;N6</formula>
    </cfRule>
  </conditionalFormatting>
  <conditionalFormatting sqref="M11:M26">
    <cfRule type="expression" dxfId="734" priority="6">
      <formula>M11=N11</formula>
    </cfRule>
    <cfRule type="expression" dxfId="733" priority="5">
      <formula>M11&lt;&gt;N11</formula>
    </cfRule>
  </conditionalFormatting>
  <conditionalFormatting sqref="N27">
    <cfRule type="cellIs" dxfId="732" priority="249" operator="greaterThan">
      <formula>0</formula>
    </cfRule>
  </conditionalFormatting>
  <conditionalFormatting sqref="O6">
    <cfRule type="cellIs" dxfId="731" priority="37" operator="equal">
      <formula>"Yes"</formula>
    </cfRule>
    <cfRule type="cellIs" dxfId="730" priority="38" operator="equal">
      <formula>"Yes, but for some streets only"</formula>
    </cfRule>
    <cfRule type="cellIs" dxfId="729" priority="39" operator="equal">
      <formula>"Yes, but for some parts of the road network only"</formula>
    </cfRule>
    <cfRule type="cellIs" dxfId="728" priority="40" operator="equal">
      <formula>"Yes, through the whole country"</formula>
    </cfRule>
    <cfRule type="cellIs" dxfId="727" priority="32" operator="equal">
      <formula>"No "</formula>
    </cfRule>
    <cfRule type="cellIs" dxfId="726" priority="34" operator="equal">
      <formula>"Yes, for some government agencies and state-owned businesses"</formula>
    </cfRule>
    <cfRule type="cellIs" dxfId="725" priority="31" operator="equal">
      <formula>"Do not know"</formula>
    </cfRule>
    <cfRule type="cellIs" dxfId="724" priority="33" operator="equal">
      <formula>"Yes, only the lead agency on road safety"</formula>
    </cfRule>
    <cfRule type="cellIs" dxfId="723" priority="35" operator="equal">
      <formula>"Yes, for all government agencies and state-owned businesses"</formula>
    </cfRule>
    <cfRule type="cellIs" dxfId="722" priority="36" operator="equal">
      <formula>"No"</formula>
    </cfRule>
  </conditionalFormatting>
  <pageMargins left="0.25" right="0.25" top="0.13" bottom="0.08" header="0.11" footer="0.1"/>
  <pageSetup paperSize="9" fitToWidth="0"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B4BA8E6E-5761-4EF0-9E9C-DDD4894C1DBE}">
          <x14:formula1>
            <xm:f>'SINGLE CODES'!$B$8:$B$11</xm:f>
          </x14:formula1>
          <xm:sqref>D11:M26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3DFCA-829F-4541-BF75-278C2C7FBC80}">
  <dimension ref="A1:Z24"/>
  <sheetViews>
    <sheetView zoomScale="67" zoomScaleNormal="67" zoomScaleSheetLayoutView="50" workbookViewId="0">
      <selection activeCell="F6" sqref="F6"/>
    </sheetView>
  </sheetViews>
  <sheetFormatPr defaultColWidth="8.73046875" defaultRowHeight="15.75" x14ac:dyDescent="0.5"/>
  <cols>
    <col min="1" max="1" width="4.59765625" style="6" customWidth="1"/>
    <col min="2" max="2" width="14.265625" style="92" customWidth="1"/>
    <col min="3" max="3" width="21.796875" style="94" customWidth="1"/>
    <col min="4" max="4" width="18" style="5" customWidth="1"/>
    <col min="5" max="5" width="15.19921875" style="4" customWidth="1"/>
    <col min="6" max="8" width="13.265625" style="4" customWidth="1"/>
    <col min="9" max="9" width="10.3984375" style="4" customWidth="1"/>
    <col min="10" max="10" width="10.59765625" style="4" customWidth="1"/>
    <col min="11" max="11" width="9.86328125" style="4" customWidth="1"/>
    <col min="12" max="12" width="10.6640625" style="4" customWidth="1"/>
    <col min="13" max="13" width="11.06640625" style="4" customWidth="1"/>
    <col min="14" max="14" width="16.265625" style="4" customWidth="1"/>
    <col min="15" max="15" width="80.1328125" style="39" customWidth="1"/>
    <col min="16" max="16" width="8.73046875" style="4" customWidth="1"/>
    <col min="17" max="17" width="9.73046875" style="4" hidden="1" customWidth="1"/>
    <col min="18" max="25" width="7.73046875" style="4" hidden="1" customWidth="1"/>
    <col min="26" max="26" width="8.73046875" style="4" hidden="1" customWidth="1"/>
    <col min="27" max="28" width="8.73046875" style="4" customWidth="1"/>
    <col min="29" max="16384" width="8.73046875" style="4"/>
  </cols>
  <sheetData>
    <row r="1" spans="1:25" ht="82.15" customHeight="1" x14ac:dyDescent="0.5">
      <c r="B1" s="162" t="s">
        <v>1387</v>
      </c>
      <c r="C1" s="163"/>
      <c r="D1" s="163"/>
      <c r="E1" s="163"/>
      <c r="F1" s="163"/>
      <c r="G1" s="163"/>
      <c r="H1" s="163"/>
      <c r="I1" s="163"/>
      <c r="J1" s="163"/>
      <c r="K1" s="163"/>
      <c r="L1" s="163"/>
      <c r="M1" s="163"/>
      <c r="N1" s="163"/>
      <c r="O1" s="163"/>
    </row>
    <row r="2" spans="1:25" ht="37.15" customHeight="1" x14ac:dyDescent="0.45">
      <c r="A2" s="56"/>
      <c r="B2" s="208" t="s">
        <v>1359</v>
      </c>
      <c r="C2" s="208"/>
      <c r="D2" s="208"/>
      <c r="E2" s="208"/>
      <c r="F2" s="208"/>
      <c r="G2" s="208"/>
      <c r="H2" s="208"/>
      <c r="I2" s="208"/>
      <c r="J2" s="208"/>
      <c r="K2" s="208"/>
      <c r="L2" s="208"/>
      <c r="M2" s="208"/>
      <c r="N2" s="208"/>
      <c r="O2" s="208"/>
      <c r="P2" s="58"/>
    </row>
    <row r="3" spans="1:25" ht="42.4" customHeight="1" x14ac:dyDescent="0.45">
      <c r="A3" s="56"/>
      <c r="B3" s="165" t="s">
        <v>1360</v>
      </c>
      <c r="C3" s="165"/>
      <c r="D3" s="165"/>
      <c r="E3" s="165"/>
      <c r="F3" s="165"/>
      <c r="G3" s="165"/>
      <c r="H3" s="165"/>
      <c r="I3" s="165"/>
      <c r="J3" s="165"/>
      <c r="K3" s="165"/>
      <c r="L3" s="165"/>
      <c r="M3" s="165"/>
      <c r="N3" s="165"/>
      <c r="O3" s="165"/>
      <c r="P3" s="58"/>
    </row>
    <row r="4" spans="1:25" ht="9" customHeight="1" x14ac:dyDescent="0.45">
      <c r="A4" s="56"/>
      <c r="C4" s="93"/>
      <c r="D4" s="112"/>
      <c r="E4" s="76"/>
      <c r="F4" s="76"/>
      <c r="G4" s="76"/>
      <c r="H4" s="76"/>
      <c r="I4" s="76"/>
      <c r="J4" s="76"/>
      <c r="K4" s="76"/>
      <c r="L4" s="76"/>
      <c r="N4" s="56"/>
      <c r="O4" s="56"/>
      <c r="P4" s="58"/>
    </row>
    <row r="5" spans="1:25" s="37" customFormat="1" ht="114.75" customHeight="1" thickBot="1" x14ac:dyDescent="0.75">
      <c r="A5" s="166" t="s">
        <v>652</v>
      </c>
      <c r="B5" s="167"/>
      <c r="C5" s="168"/>
      <c r="D5" s="78" t="s">
        <v>1361</v>
      </c>
      <c r="E5" s="78">
        <v>2022</v>
      </c>
      <c r="F5" s="78">
        <v>2023</v>
      </c>
      <c r="G5" s="78">
        <v>2024</v>
      </c>
      <c r="H5" s="78">
        <v>2025</v>
      </c>
      <c r="I5" s="78">
        <v>2026</v>
      </c>
      <c r="J5" s="78">
        <v>2027</v>
      </c>
      <c r="K5" s="78">
        <v>2028</v>
      </c>
      <c r="L5" s="78">
        <v>2029</v>
      </c>
      <c r="M5" s="78">
        <v>2030</v>
      </c>
      <c r="N5" s="77" t="s">
        <v>584</v>
      </c>
      <c r="O5" s="79" t="s">
        <v>582</v>
      </c>
      <c r="Q5" s="59">
        <v>2022</v>
      </c>
      <c r="R5" s="59">
        <v>2023</v>
      </c>
      <c r="S5" s="59">
        <v>2024</v>
      </c>
      <c r="T5" s="59">
        <v>2025</v>
      </c>
      <c r="U5" s="59">
        <v>2026</v>
      </c>
      <c r="V5" s="59">
        <v>2027</v>
      </c>
      <c r="W5" s="59">
        <v>2028</v>
      </c>
      <c r="X5" s="59">
        <v>2029</v>
      </c>
      <c r="Y5" s="59">
        <v>2030</v>
      </c>
    </row>
    <row r="6" spans="1:25" ht="199.15" customHeight="1" thickBot="1" x14ac:dyDescent="0.5">
      <c r="A6" s="41">
        <v>1</v>
      </c>
      <c r="B6" s="217" t="s">
        <v>696</v>
      </c>
      <c r="C6" s="217"/>
      <c r="D6" s="119"/>
      <c r="E6" s="101"/>
      <c r="F6" s="101"/>
      <c r="G6" s="101"/>
      <c r="H6" s="101"/>
      <c r="I6" s="101"/>
      <c r="J6" s="101"/>
      <c r="K6" s="101"/>
      <c r="L6" s="101"/>
      <c r="M6" s="101"/>
      <c r="N6" s="118">
        <v>100</v>
      </c>
      <c r="O6" s="157"/>
      <c r="Q6" s="40" t="str">
        <f>IF(AND(E6 = N6), "1", "0")</f>
        <v>0</v>
      </c>
      <c r="R6" s="40" t="str">
        <f>IF(AND(F6 = N6), "1", "0")</f>
        <v>0</v>
      </c>
      <c r="S6" s="40" t="str">
        <f>IF(AND(G6 = N6), "1", "0")</f>
        <v>0</v>
      </c>
      <c r="T6" s="40" t="str">
        <f>IF(AND(H6= N6), "1", "0")</f>
        <v>0</v>
      </c>
      <c r="U6" s="40" t="str">
        <f>IF(AND(I6 = N6), "1", "0")</f>
        <v>0</v>
      </c>
      <c r="V6" s="40" t="str">
        <f>IF(AND(J6 = N6), "1", "0")</f>
        <v>0</v>
      </c>
      <c r="W6" s="40" t="str">
        <f>IF(AND(K6 = N6), "1", "0")</f>
        <v>0</v>
      </c>
      <c r="X6" s="40" t="str">
        <f>IF(AND(L6 = N6), "1", "0")</f>
        <v>0</v>
      </c>
      <c r="Y6" s="40" t="str">
        <f>IF(AND(M6 = N6), "1", "0")</f>
        <v>0</v>
      </c>
    </row>
    <row r="7" spans="1:25" ht="167.25" customHeight="1" thickBot="1" x14ac:dyDescent="0.5">
      <c r="A7" s="41">
        <v>2</v>
      </c>
      <c r="B7" s="217" t="s">
        <v>1342</v>
      </c>
      <c r="C7" s="217"/>
      <c r="D7" s="119"/>
      <c r="E7" s="101"/>
      <c r="F7" s="101"/>
      <c r="G7" s="101"/>
      <c r="H7" s="101"/>
      <c r="I7" s="101"/>
      <c r="J7" s="101"/>
      <c r="K7" s="101"/>
      <c r="L7" s="101"/>
      <c r="M7" s="101"/>
      <c r="N7" s="118">
        <v>100</v>
      </c>
      <c r="O7" s="157"/>
      <c r="Q7" s="40" t="str">
        <f t="shared" ref="Q7:Q11" si="0">IF(AND(E7 = N7), "1", "0")</f>
        <v>0</v>
      </c>
      <c r="R7" s="40" t="str">
        <f t="shared" ref="R7:R11" si="1">IF(AND(F7 = N7), "1", "0")</f>
        <v>0</v>
      </c>
      <c r="S7" s="40" t="str">
        <f t="shared" ref="S7:S11" si="2">IF(AND(G7 = N7), "1", "0")</f>
        <v>0</v>
      </c>
      <c r="T7" s="40" t="str">
        <f t="shared" ref="T7:T11" si="3">IF(AND(H7= N7), "1", "0")</f>
        <v>0</v>
      </c>
      <c r="U7" s="40" t="str">
        <f t="shared" ref="U7:U11" si="4">IF(AND(I7 = N7), "1", "0")</f>
        <v>0</v>
      </c>
      <c r="V7" s="40" t="str">
        <f t="shared" ref="V7:V11" si="5">IF(AND(J7 = N7), "1", "0")</f>
        <v>0</v>
      </c>
      <c r="W7" s="40" t="str">
        <f t="shared" ref="W7:W11" si="6">IF(AND(K7 = N7), "1", "0")</f>
        <v>0</v>
      </c>
      <c r="X7" s="40" t="str">
        <f t="shared" ref="X7:X11" si="7">IF(AND(L7 = N7), "1", "0")</f>
        <v>0</v>
      </c>
      <c r="Y7" s="40" t="str">
        <f t="shared" ref="Y7:Y11" si="8">IF(AND(M7 = N7), "1", "0")</f>
        <v>0</v>
      </c>
    </row>
    <row r="8" spans="1:25" ht="158.25" customHeight="1" thickBot="1" x14ac:dyDescent="0.5">
      <c r="A8" s="41">
        <v>3</v>
      </c>
      <c r="B8" s="217" t="s">
        <v>697</v>
      </c>
      <c r="C8" s="217"/>
      <c r="D8" s="119"/>
      <c r="E8" s="101"/>
      <c r="F8" s="101"/>
      <c r="G8" s="101"/>
      <c r="H8" s="101"/>
      <c r="I8" s="101"/>
      <c r="J8" s="101"/>
      <c r="K8" s="101"/>
      <c r="L8" s="101"/>
      <c r="M8" s="101"/>
      <c r="N8" s="118">
        <v>100</v>
      </c>
      <c r="O8" s="158"/>
      <c r="Q8" s="40" t="str">
        <f t="shared" si="0"/>
        <v>0</v>
      </c>
      <c r="R8" s="40" t="str">
        <f t="shared" si="1"/>
        <v>0</v>
      </c>
      <c r="S8" s="40" t="str">
        <f t="shared" si="2"/>
        <v>0</v>
      </c>
      <c r="T8" s="40" t="str">
        <f t="shared" si="3"/>
        <v>0</v>
      </c>
      <c r="U8" s="40" t="str">
        <f t="shared" si="4"/>
        <v>0</v>
      </c>
      <c r="V8" s="40" t="str">
        <f t="shared" si="5"/>
        <v>0</v>
      </c>
      <c r="W8" s="40" t="str">
        <f t="shared" si="6"/>
        <v>0</v>
      </c>
      <c r="X8" s="40" t="str">
        <f t="shared" si="7"/>
        <v>0</v>
      </c>
      <c r="Y8" s="40" t="str">
        <f t="shared" si="8"/>
        <v>0</v>
      </c>
    </row>
    <row r="9" spans="1:25" ht="103.15" customHeight="1" thickBot="1" x14ac:dyDescent="0.5">
      <c r="A9" s="41">
        <v>4</v>
      </c>
      <c r="B9" s="217" t="s">
        <v>698</v>
      </c>
      <c r="C9" s="217"/>
      <c r="D9" s="119"/>
      <c r="E9" s="101"/>
      <c r="F9" s="101"/>
      <c r="G9" s="101"/>
      <c r="H9" s="101"/>
      <c r="I9" s="101"/>
      <c r="J9" s="101"/>
      <c r="K9" s="101"/>
      <c r="L9" s="101"/>
      <c r="M9" s="101"/>
      <c r="N9" s="118">
        <v>100</v>
      </c>
      <c r="O9" s="158"/>
      <c r="Q9" s="40" t="str">
        <f t="shared" si="0"/>
        <v>0</v>
      </c>
      <c r="R9" s="40" t="str">
        <f t="shared" si="1"/>
        <v>0</v>
      </c>
      <c r="S9" s="40" t="str">
        <f t="shared" si="2"/>
        <v>0</v>
      </c>
      <c r="T9" s="40" t="str">
        <f t="shared" si="3"/>
        <v>0</v>
      </c>
      <c r="U9" s="40" t="str">
        <f t="shared" si="4"/>
        <v>0</v>
      </c>
      <c r="V9" s="40" t="str">
        <f t="shared" si="5"/>
        <v>0</v>
      </c>
      <c r="W9" s="40" t="str">
        <f t="shared" si="6"/>
        <v>0</v>
      </c>
      <c r="X9" s="40" t="str">
        <f t="shared" si="7"/>
        <v>0</v>
      </c>
      <c r="Y9" s="40" t="str">
        <f t="shared" si="8"/>
        <v>0</v>
      </c>
    </row>
    <row r="10" spans="1:25" ht="69.400000000000006" customHeight="1" thickBot="1" x14ac:dyDescent="0.5">
      <c r="A10" s="41">
        <v>5</v>
      </c>
      <c r="B10" s="217" t="s">
        <v>699</v>
      </c>
      <c r="C10" s="217"/>
      <c r="D10" s="119"/>
      <c r="E10" s="101"/>
      <c r="F10" s="101"/>
      <c r="G10" s="101"/>
      <c r="H10" s="101"/>
      <c r="I10" s="101"/>
      <c r="J10" s="101"/>
      <c r="K10" s="101"/>
      <c r="L10" s="101"/>
      <c r="M10" s="101"/>
      <c r="N10" s="118">
        <v>100</v>
      </c>
      <c r="O10" s="158"/>
      <c r="Q10" s="40" t="str">
        <f t="shared" si="0"/>
        <v>0</v>
      </c>
      <c r="R10" s="40" t="str">
        <f t="shared" si="1"/>
        <v>0</v>
      </c>
      <c r="S10" s="40" t="str">
        <f t="shared" si="2"/>
        <v>0</v>
      </c>
      <c r="T10" s="40" t="str">
        <f t="shared" si="3"/>
        <v>0</v>
      </c>
      <c r="U10" s="40" t="str">
        <f t="shared" si="4"/>
        <v>0</v>
      </c>
      <c r="V10" s="40" t="str">
        <f t="shared" si="5"/>
        <v>0</v>
      </c>
      <c r="W10" s="40" t="str">
        <f t="shared" si="6"/>
        <v>0</v>
      </c>
      <c r="X10" s="40" t="str">
        <f t="shared" si="7"/>
        <v>0</v>
      </c>
      <c r="Y10" s="40" t="str">
        <f t="shared" si="8"/>
        <v>0</v>
      </c>
    </row>
    <row r="11" spans="1:25" ht="139.15" customHeight="1" thickBot="1" x14ac:dyDescent="0.5">
      <c r="A11" s="41">
        <v>6</v>
      </c>
      <c r="B11" s="217" t="s">
        <v>700</v>
      </c>
      <c r="C11" s="217"/>
      <c r="D11" s="119"/>
      <c r="E11" s="101"/>
      <c r="F11" s="101"/>
      <c r="G11" s="101"/>
      <c r="H11" s="101"/>
      <c r="I11" s="101"/>
      <c r="J11" s="101"/>
      <c r="K11" s="101"/>
      <c r="L11" s="101"/>
      <c r="M11" s="101"/>
      <c r="N11" s="118">
        <v>100</v>
      </c>
      <c r="O11" s="158"/>
      <c r="Q11" s="40" t="str">
        <f t="shared" si="0"/>
        <v>0</v>
      </c>
      <c r="R11" s="40" t="str">
        <f t="shared" si="1"/>
        <v>0</v>
      </c>
      <c r="S11" s="40" t="str">
        <f t="shared" si="2"/>
        <v>0</v>
      </c>
      <c r="T11" s="40" t="str">
        <f t="shared" si="3"/>
        <v>0</v>
      </c>
      <c r="U11" s="40" t="str">
        <f t="shared" si="4"/>
        <v>0</v>
      </c>
      <c r="V11" s="40" t="str">
        <f t="shared" si="5"/>
        <v>0</v>
      </c>
      <c r="W11" s="40" t="str">
        <f t="shared" si="6"/>
        <v>0</v>
      </c>
      <c r="X11" s="40" t="str">
        <f t="shared" si="7"/>
        <v>0</v>
      </c>
      <c r="Y11" s="40" t="str">
        <f t="shared" si="8"/>
        <v>0</v>
      </c>
    </row>
    <row r="12" spans="1:25" ht="210.4" customHeight="1" thickBot="1" x14ac:dyDescent="0.5">
      <c r="A12" s="41">
        <v>7</v>
      </c>
      <c r="B12" s="217" t="s">
        <v>701</v>
      </c>
      <c r="C12" s="217"/>
      <c r="D12" s="113" t="s">
        <v>603</v>
      </c>
      <c r="E12" s="116"/>
      <c r="F12" s="116"/>
      <c r="G12" s="116"/>
      <c r="H12" s="116"/>
      <c r="I12" s="116"/>
      <c r="J12" s="116"/>
      <c r="K12" s="116"/>
      <c r="L12" s="116"/>
      <c r="M12" s="116"/>
      <c r="N12" s="117" t="s">
        <v>603</v>
      </c>
      <c r="O12" s="159"/>
      <c r="Q12" s="40" t="str">
        <f t="shared" ref="Q12:Y23" si="9">IF(E12="نعم
Yes",1,"0")</f>
        <v>0</v>
      </c>
      <c r="R12" s="40" t="str">
        <f t="shared" si="9"/>
        <v>0</v>
      </c>
      <c r="S12" s="40" t="str">
        <f t="shared" si="9"/>
        <v>0</v>
      </c>
      <c r="T12" s="40" t="str">
        <f t="shared" si="9"/>
        <v>0</v>
      </c>
      <c r="U12" s="40" t="str">
        <f t="shared" si="9"/>
        <v>0</v>
      </c>
      <c r="V12" s="40" t="str">
        <f t="shared" si="9"/>
        <v>0</v>
      </c>
      <c r="W12" s="40" t="str">
        <f t="shared" si="9"/>
        <v>0</v>
      </c>
      <c r="X12" s="40" t="str">
        <f t="shared" si="9"/>
        <v>0</v>
      </c>
      <c r="Y12" s="40" t="str">
        <f t="shared" si="9"/>
        <v>0</v>
      </c>
    </row>
    <row r="13" spans="1:25" ht="261.75" customHeight="1" thickBot="1" x14ac:dyDescent="0.5">
      <c r="A13" s="41">
        <v>8</v>
      </c>
      <c r="B13" s="217" t="s">
        <v>702</v>
      </c>
      <c r="C13" s="217"/>
      <c r="D13" s="113" t="s">
        <v>603</v>
      </c>
      <c r="E13" s="116"/>
      <c r="F13" s="116"/>
      <c r="G13" s="116"/>
      <c r="H13" s="116"/>
      <c r="I13" s="116"/>
      <c r="J13" s="116"/>
      <c r="K13" s="116"/>
      <c r="L13" s="116"/>
      <c r="M13" s="116"/>
      <c r="N13" s="117" t="s">
        <v>603</v>
      </c>
      <c r="O13" s="159"/>
      <c r="Q13" s="40" t="str">
        <f t="shared" si="9"/>
        <v>0</v>
      </c>
      <c r="R13" s="40" t="str">
        <f t="shared" si="9"/>
        <v>0</v>
      </c>
      <c r="S13" s="40" t="str">
        <f t="shared" si="9"/>
        <v>0</v>
      </c>
      <c r="T13" s="40" t="str">
        <f t="shared" si="9"/>
        <v>0</v>
      </c>
      <c r="U13" s="40" t="str">
        <f t="shared" si="9"/>
        <v>0</v>
      </c>
      <c r="V13" s="40" t="str">
        <f t="shared" si="9"/>
        <v>0</v>
      </c>
      <c r="W13" s="40" t="str">
        <f t="shared" si="9"/>
        <v>0</v>
      </c>
      <c r="X13" s="40" t="str">
        <f t="shared" si="9"/>
        <v>0</v>
      </c>
      <c r="Y13" s="40" t="str">
        <f t="shared" si="9"/>
        <v>0</v>
      </c>
    </row>
    <row r="14" spans="1:25" ht="223.5" customHeight="1" thickBot="1" x14ac:dyDescent="0.5">
      <c r="A14" s="41">
        <v>9</v>
      </c>
      <c r="B14" s="217" t="s">
        <v>703</v>
      </c>
      <c r="C14" s="217"/>
      <c r="D14" s="113" t="s">
        <v>603</v>
      </c>
      <c r="E14" s="116"/>
      <c r="F14" s="116"/>
      <c r="G14" s="116"/>
      <c r="H14" s="116"/>
      <c r="I14" s="116"/>
      <c r="J14" s="116"/>
      <c r="K14" s="116"/>
      <c r="L14" s="116"/>
      <c r="M14" s="116"/>
      <c r="N14" s="117" t="s">
        <v>603</v>
      </c>
      <c r="O14" s="159"/>
      <c r="Q14" s="40" t="str">
        <f t="shared" si="9"/>
        <v>0</v>
      </c>
      <c r="R14" s="40" t="str">
        <f t="shared" si="9"/>
        <v>0</v>
      </c>
      <c r="S14" s="40" t="str">
        <f t="shared" si="9"/>
        <v>0</v>
      </c>
      <c r="T14" s="40" t="str">
        <f t="shared" si="9"/>
        <v>0</v>
      </c>
      <c r="U14" s="40" t="str">
        <f t="shared" si="9"/>
        <v>0</v>
      </c>
      <c r="V14" s="40" t="str">
        <f t="shared" si="9"/>
        <v>0</v>
      </c>
      <c r="W14" s="40" t="str">
        <f t="shared" si="9"/>
        <v>0</v>
      </c>
      <c r="X14" s="40" t="str">
        <f t="shared" si="9"/>
        <v>0</v>
      </c>
      <c r="Y14" s="40" t="str">
        <f t="shared" si="9"/>
        <v>0</v>
      </c>
    </row>
    <row r="15" spans="1:25" ht="158.25" customHeight="1" thickBot="1" x14ac:dyDescent="0.5">
      <c r="A15" s="41">
        <v>10</v>
      </c>
      <c r="B15" s="217" t="s">
        <v>704</v>
      </c>
      <c r="C15" s="217"/>
      <c r="D15" s="113" t="s">
        <v>603</v>
      </c>
      <c r="E15" s="116"/>
      <c r="F15" s="116"/>
      <c r="G15" s="116"/>
      <c r="H15" s="116"/>
      <c r="I15" s="116"/>
      <c r="J15" s="116"/>
      <c r="K15" s="116"/>
      <c r="L15" s="116"/>
      <c r="M15" s="116"/>
      <c r="N15" s="117" t="s">
        <v>603</v>
      </c>
      <c r="O15" s="216"/>
      <c r="Q15" s="40" t="str">
        <f t="shared" si="9"/>
        <v>0</v>
      </c>
      <c r="R15" s="40" t="str">
        <f t="shared" si="9"/>
        <v>0</v>
      </c>
      <c r="S15" s="40" t="str">
        <f t="shared" si="9"/>
        <v>0</v>
      </c>
      <c r="T15" s="40" t="str">
        <f t="shared" si="9"/>
        <v>0</v>
      </c>
      <c r="U15" s="40" t="str">
        <f t="shared" si="9"/>
        <v>0</v>
      </c>
      <c r="V15" s="40" t="str">
        <f t="shared" si="9"/>
        <v>0</v>
      </c>
      <c r="W15" s="40" t="str">
        <f t="shared" si="9"/>
        <v>0</v>
      </c>
      <c r="X15" s="40" t="str">
        <f t="shared" si="9"/>
        <v>0</v>
      </c>
      <c r="Y15" s="40" t="str">
        <f t="shared" si="9"/>
        <v>0</v>
      </c>
    </row>
    <row r="16" spans="1:25" ht="171.75" customHeight="1" thickBot="1" x14ac:dyDescent="0.5">
      <c r="A16" s="41">
        <v>11</v>
      </c>
      <c r="B16" s="217" t="s">
        <v>705</v>
      </c>
      <c r="C16" s="217"/>
      <c r="D16" s="113" t="s">
        <v>603</v>
      </c>
      <c r="E16" s="116"/>
      <c r="F16" s="116"/>
      <c r="G16" s="116"/>
      <c r="H16" s="116"/>
      <c r="I16" s="116"/>
      <c r="J16" s="116"/>
      <c r="K16" s="116"/>
      <c r="L16" s="116"/>
      <c r="M16" s="116"/>
      <c r="N16" s="117" t="s">
        <v>603</v>
      </c>
      <c r="O16" s="216"/>
      <c r="Q16" s="40" t="str">
        <f t="shared" si="9"/>
        <v>0</v>
      </c>
      <c r="R16" s="40" t="str">
        <f t="shared" si="9"/>
        <v>0</v>
      </c>
      <c r="S16" s="40" t="str">
        <f t="shared" si="9"/>
        <v>0</v>
      </c>
      <c r="T16" s="40" t="str">
        <f t="shared" si="9"/>
        <v>0</v>
      </c>
      <c r="U16" s="40" t="str">
        <f t="shared" si="9"/>
        <v>0</v>
      </c>
      <c r="V16" s="40" t="str">
        <f t="shared" si="9"/>
        <v>0</v>
      </c>
      <c r="W16" s="40" t="str">
        <f t="shared" si="9"/>
        <v>0</v>
      </c>
      <c r="X16" s="40" t="str">
        <f t="shared" si="9"/>
        <v>0</v>
      </c>
      <c r="Y16" s="40" t="str">
        <f t="shared" si="9"/>
        <v>0</v>
      </c>
    </row>
    <row r="17" spans="1:25" ht="141.4" customHeight="1" thickBot="1" x14ac:dyDescent="0.5">
      <c r="A17" s="41">
        <v>12</v>
      </c>
      <c r="B17" s="217" t="s">
        <v>706</v>
      </c>
      <c r="C17" s="217"/>
      <c r="D17" s="113" t="s">
        <v>603</v>
      </c>
      <c r="E17" s="116"/>
      <c r="F17" s="116"/>
      <c r="G17" s="116"/>
      <c r="H17" s="116"/>
      <c r="I17" s="116"/>
      <c r="J17" s="116"/>
      <c r="K17" s="116"/>
      <c r="L17" s="116"/>
      <c r="M17" s="116"/>
      <c r="N17" s="117" t="s">
        <v>603</v>
      </c>
      <c r="O17" s="216"/>
      <c r="Q17" s="40" t="str">
        <f t="shared" si="9"/>
        <v>0</v>
      </c>
      <c r="R17" s="40" t="str">
        <f t="shared" si="9"/>
        <v>0</v>
      </c>
      <c r="S17" s="40" t="str">
        <f t="shared" si="9"/>
        <v>0</v>
      </c>
      <c r="T17" s="40" t="str">
        <f t="shared" si="9"/>
        <v>0</v>
      </c>
      <c r="U17" s="40" t="str">
        <f t="shared" si="9"/>
        <v>0</v>
      </c>
      <c r="V17" s="40" t="str">
        <f t="shared" si="9"/>
        <v>0</v>
      </c>
      <c r="W17" s="40" t="str">
        <f t="shared" si="9"/>
        <v>0</v>
      </c>
      <c r="X17" s="40" t="str">
        <f t="shared" si="9"/>
        <v>0</v>
      </c>
      <c r="Y17" s="40" t="str">
        <f t="shared" si="9"/>
        <v>0</v>
      </c>
    </row>
    <row r="18" spans="1:25" ht="177.4" customHeight="1" thickBot="1" x14ac:dyDescent="0.5">
      <c r="A18" s="41">
        <v>13</v>
      </c>
      <c r="B18" s="217" t="s">
        <v>707</v>
      </c>
      <c r="C18" s="217"/>
      <c r="D18" s="113" t="s">
        <v>603</v>
      </c>
      <c r="E18" s="116"/>
      <c r="F18" s="116"/>
      <c r="G18" s="116"/>
      <c r="H18" s="116"/>
      <c r="I18" s="116"/>
      <c r="J18" s="116"/>
      <c r="K18" s="116"/>
      <c r="L18" s="116"/>
      <c r="M18" s="116"/>
      <c r="N18" s="117" t="s">
        <v>603</v>
      </c>
      <c r="O18" s="158"/>
      <c r="Q18" s="40" t="str">
        <f t="shared" si="9"/>
        <v>0</v>
      </c>
      <c r="R18" s="40" t="str">
        <f t="shared" si="9"/>
        <v>0</v>
      </c>
      <c r="S18" s="40" t="str">
        <f t="shared" si="9"/>
        <v>0</v>
      </c>
      <c r="T18" s="40" t="str">
        <f t="shared" si="9"/>
        <v>0</v>
      </c>
      <c r="U18" s="40" t="str">
        <f t="shared" si="9"/>
        <v>0</v>
      </c>
      <c r="V18" s="40" t="str">
        <f t="shared" si="9"/>
        <v>0</v>
      </c>
      <c r="W18" s="40" t="str">
        <f t="shared" si="9"/>
        <v>0</v>
      </c>
      <c r="X18" s="40" t="str">
        <f t="shared" si="9"/>
        <v>0</v>
      </c>
      <c r="Y18" s="40" t="str">
        <f t="shared" si="9"/>
        <v>0</v>
      </c>
    </row>
    <row r="19" spans="1:25" ht="76.900000000000006" customHeight="1" thickBot="1" x14ac:dyDescent="0.5">
      <c r="A19" s="41">
        <v>14</v>
      </c>
      <c r="B19" s="217" t="s">
        <v>708</v>
      </c>
      <c r="C19" s="217"/>
      <c r="D19" s="113" t="s">
        <v>603</v>
      </c>
      <c r="E19" s="116"/>
      <c r="F19" s="116"/>
      <c r="G19" s="116"/>
      <c r="H19" s="116"/>
      <c r="I19" s="116"/>
      <c r="J19" s="116"/>
      <c r="K19" s="116"/>
      <c r="L19" s="116"/>
      <c r="M19" s="116"/>
      <c r="N19" s="117" t="s">
        <v>603</v>
      </c>
      <c r="O19" s="158"/>
      <c r="Q19" s="40" t="str">
        <f t="shared" si="9"/>
        <v>0</v>
      </c>
      <c r="R19" s="40" t="str">
        <f t="shared" si="9"/>
        <v>0</v>
      </c>
      <c r="S19" s="40" t="str">
        <f t="shared" si="9"/>
        <v>0</v>
      </c>
      <c r="T19" s="40" t="str">
        <f t="shared" si="9"/>
        <v>0</v>
      </c>
      <c r="U19" s="40" t="str">
        <f t="shared" si="9"/>
        <v>0</v>
      </c>
      <c r="V19" s="40" t="str">
        <f t="shared" si="9"/>
        <v>0</v>
      </c>
      <c r="W19" s="40" t="str">
        <f t="shared" si="9"/>
        <v>0</v>
      </c>
      <c r="X19" s="40" t="str">
        <f t="shared" si="9"/>
        <v>0</v>
      </c>
      <c r="Y19" s="40" t="str">
        <f t="shared" si="9"/>
        <v>0</v>
      </c>
    </row>
    <row r="20" spans="1:25" ht="116.65" customHeight="1" thickBot="1" x14ac:dyDescent="0.5">
      <c r="A20" s="41">
        <v>15</v>
      </c>
      <c r="B20" s="217" t="s">
        <v>709</v>
      </c>
      <c r="C20" s="217"/>
      <c r="D20" s="113" t="s">
        <v>603</v>
      </c>
      <c r="E20" s="116"/>
      <c r="F20" s="116"/>
      <c r="G20" s="116"/>
      <c r="H20" s="116"/>
      <c r="I20" s="116"/>
      <c r="J20" s="116"/>
      <c r="K20" s="116"/>
      <c r="L20" s="116"/>
      <c r="M20" s="116"/>
      <c r="N20" s="117" t="s">
        <v>603</v>
      </c>
      <c r="O20" s="158"/>
      <c r="Q20" s="40" t="str">
        <f t="shared" si="9"/>
        <v>0</v>
      </c>
      <c r="R20" s="40" t="str">
        <f t="shared" si="9"/>
        <v>0</v>
      </c>
      <c r="S20" s="40" t="str">
        <f t="shared" si="9"/>
        <v>0</v>
      </c>
      <c r="T20" s="40" t="str">
        <f t="shared" si="9"/>
        <v>0</v>
      </c>
      <c r="U20" s="40" t="str">
        <f t="shared" si="9"/>
        <v>0</v>
      </c>
      <c r="V20" s="40" t="str">
        <f t="shared" si="9"/>
        <v>0</v>
      </c>
      <c r="W20" s="40" t="str">
        <f t="shared" si="9"/>
        <v>0</v>
      </c>
      <c r="X20" s="40" t="str">
        <f t="shared" si="9"/>
        <v>0</v>
      </c>
      <c r="Y20" s="40" t="str">
        <f t="shared" si="9"/>
        <v>0</v>
      </c>
    </row>
    <row r="21" spans="1:25" ht="164.65" customHeight="1" thickBot="1" x14ac:dyDescent="0.5">
      <c r="A21" s="41">
        <v>16</v>
      </c>
      <c r="B21" s="217" t="s">
        <v>710</v>
      </c>
      <c r="C21" s="217"/>
      <c r="D21" s="113" t="s">
        <v>603</v>
      </c>
      <c r="E21" s="116"/>
      <c r="F21" s="116"/>
      <c r="G21" s="116"/>
      <c r="H21" s="116"/>
      <c r="I21" s="116"/>
      <c r="J21" s="116"/>
      <c r="K21" s="116"/>
      <c r="L21" s="116"/>
      <c r="M21" s="116"/>
      <c r="N21" s="117" t="s">
        <v>603</v>
      </c>
      <c r="O21" s="158"/>
      <c r="Q21" s="40" t="str">
        <f t="shared" si="9"/>
        <v>0</v>
      </c>
      <c r="R21" s="40" t="str">
        <f t="shared" si="9"/>
        <v>0</v>
      </c>
      <c r="S21" s="40" t="str">
        <f t="shared" si="9"/>
        <v>0</v>
      </c>
      <c r="T21" s="40" t="str">
        <f t="shared" si="9"/>
        <v>0</v>
      </c>
      <c r="U21" s="40" t="str">
        <f t="shared" si="9"/>
        <v>0</v>
      </c>
      <c r="V21" s="40" t="str">
        <f t="shared" si="9"/>
        <v>0</v>
      </c>
      <c r="W21" s="40" t="str">
        <f t="shared" si="9"/>
        <v>0</v>
      </c>
      <c r="X21" s="40" t="str">
        <f t="shared" si="9"/>
        <v>0</v>
      </c>
      <c r="Y21" s="40" t="str">
        <f t="shared" si="9"/>
        <v>0</v>
      </c>
    </row>
    <row r="22" spans="1:25" ht="182.25" customHeight="1" thickBot="1" x14ac:dyDescent="0.5">
      <c r="A22" s="41">
        <v>17</v>
      </c>
      <c r="B22" s="217" t="s">
        <v>711</v>
      </c>
      <c r="C22" s="217"/>
      <c r="D22" s="113" t="s">
        <v>603</v>
      </c>
      <c r="E22" s="116"/>
      <c r="F22" s="116"/>
      <c r="G22" s="116"/>
      <c r="H22" s="116"/>
      <c r="I22" s="116"/>
      <c r="J22" s="116"/>
      <c r="K22" s="116"/>
      <c r="L22" s="116"/>
      <c r="M22" s="116"/>
      <c r="N22" s="117" t="s">
        <v>603</v>
      </c>
      <c r="O22" s="158"/>
      <c r="Q22" s="40" t="str">
        <f t="shared" si="9"/>
        <v>0</v>
      </c>
      <c r="R22" s="40" t="str">
        <f t="shared" si="9"/>
        <v>0</v>
      </c>
      <c r="S22" s="40" t="str">
        <f t="shared" si="9"/>
        <v>0</v>
      </c>
      <c r="T22" s="40" t="str">
        <f t="shared" si="9"/>
        <v>0</v>
      </c>
      <c r="U22" s="40" t="str">
        <f t="shared" si="9"/>
        <v>0</v>
      </c>
      <c r="V22" s="40" t="str">
        <f t="shared" si="9"/>
        <v>0</v>
      </c>
      <c r="W22" s="40" t="str">
        <f t="shared" si="9"/>
        <v>0</v>
      </c>
      <c r="X22" s="40" t="str">
        <f t="shared" si="9"/>
        <v>0</v>
      </c>
      <c r="Y22" s="40" t="str">
        <f t="shared" si="9"/>
        <v>0</v>
      </c>
    </row>
    <row r="23" spans="1:25" ht="145.15" customHeight="1" thickBot="1" x14ac:dyDescent="0.5">
      <c r="A23" s="41">
        <v>18</v>
      </c>
      <c r="B23" s="217" t="s">
        <v>712</v>
      </c>
      <c r="C23" s="217"/>
      <c r="D23" s="113" t="s">
        <v>603</v>
      </c>
      <c r="E23" s="116"/>
      <c r="F23" s="116"/>
      <c r="G23" s="116"/>
      <c r="H23" s="116"/>
      <c r="I23" s="116"/>
      <c r="J23" s="116"/>
      <c r="K23" s="116"/>
      <c r="L23" s="116"/>
      <c r="M23" s="116"/>
      <c r="N23" s="117" t="s">
        <v>603</v>
      </c>
      <c r="O23" s="123" t="s">
        <v>713</v>
      </c>
      <c r="Q23" s="40" t="str">
        <f t="shared" si="9"/>
        <v>0</v>
      </c>
      <c r="R23" s="40" t="str">
        <f t="shared" si="9"/>
        <v>0</v>
      </c>
      <c r="S23" s="40" t="str">
        <f t="shared" si="9"/>
        <v>0</v>
      </c>
      <c r="T23" s="40" t="str">
        <f t="shared" si="9"/>
        <v>0</v>
      </c>
      <c r="U23" s="40" t="str">
        <f t="shared" si="9"/>
        <v>0</v>
      </c>
      <c r="V23" s="40" t="str">
        <f t="shared" si="9"/>
        <v>0</v>
      </c>
      <c r="W23" s="40" t="str">
        <f t="shared" si="9"/>
        <v>0</v>
      </c>
      <c r="X23" s="40" t="str">
        <f t="shared" si="9"/>
        <v>0</v>
      </c>
      <c r="Y23" s="40" t="str">
        <f t="shared" si="9"/>
        <v>0</v>
      </c>
    </row>
    <row r="24" spans="1:25" s="36" customFormat="1" ht="40.5" customHeight="1" thickBot="1" x14ac:dyDescent="0.6">
      <c r="A24" s="180" t="s">
        <v>336</v>
      </c>
      <c r="B24" s="180"/>
      <c r="C24" s="181"/>
      <c r="D24" s="115"/>
      <c r="E24" s="47">
        <f>(Q24/18)*100</f>
        <v>0</v>
      </c>
      <c r="F24" s="47">
        <f t="shared" ref="F24:M24" si="10">(R24/18)*100</f>
        <v>0</v>
      </c>
      <c r="G24" s="47">
        <f t="shared" si="10"/>
        <v>0</v>
      </c>
      <c r="H24" s="47">
        <f t="shared" si="10"/>
        <v>0</v>
      </c>
      <c r="I24" s="47">
        <f t="shared" si="10"/>
        <v>0</v>
      </c>
      <c r="J24" s="47">
        <f t="shared" si="10"/>
        <v>0</v>
      </c>
      <c r="K24" s="47">
        <f t="shared" si="10"/>
        <v>0</v>
      </c>
      <c r="L24" s="47">
        <f t="shared" si="10"/>
        <v>0</v>
      </c>
      <c r="M24" s="47">
        <f t="shared" si="10"/>
        <v>0</v>
      </c>
      <c r="N24" s="106"/>
      <c r="O24" s="109"/>
      <c r="Q24" s="61">
        <f>SUM(Q6+Q7+Q8+Q9+Q10+Q11+Q12+Q3+Q14+Q15+Q16+Q17+Q18+Q19+Q20+Q21+Q22+Q23)</f>
        <v>0</v>
      </c>
      <c r="R24" s="61">
        <f t="shared" ref="R24:Y24" si="11">SUM(R6+R7+R8+R9+R10+R11+R12+R3+R14+R15+R16+R17+R18+R19+R20+R21+R22+R23)</f>
        <v>0</v>
      </c>
      <c r="S24" s="61">
        <f t="shared" si="11"/>
        <v>0</v>
      </c>
      <c r="T24" s="61">
        <f t="shared" si="11"/>
        <v>0</v>
      </c>
      <c r="U24" s="61">
        <f t="shared" si="11"/>
        <v>0</v>
      </c>
      <c r="V24" s="61">
        <f t="shared" si="11"/>
        <v>0</v>
      </c>
      <c r="W24" s="61">
        <f t="shared" si="11"/>
        <v>0</v>
      </c>
      <c r="X24" s="61">
        <f t="shared" si="11"/>
        <v>0</v>
      </c>
      <c r="Y24" s="61">
        <f t="shared" si="11"/>
        <v>0</v>
      </c>
    </row>
  </sheetData>
  <protectedRanges>
    <protectedRange sqref="D5:N5" name="Range7"/>
    <protectedRange sqref="E5:N5" name="Range1"/>
    <protectedRange sqref="N12:N23" name="Range7_2"/>
    <protectedRange sqref="N12:N23" name="Range1_2"/>
    <protectedRange sqref="D12:M23" name="Range5_1"/>
    <protectedRange sqref="E6:N11" name="Range7_3"/>
    <protectedRange sqref="E6:N11" name="Range1_3"/>
    <protectedRange sqref="D6:D11" name="Range6_1_2"/>
  </protectedRanges>
  <mergeCells count="24">
    <mergeCell ref="B14:C14"/>
    <mergeCell ref="B1:O1"/>
    <mergeCell ref="B2:O2"/>
    <mergeCell ref="B3:O3"/>
    <mergeCell ref="A5:C5"/>
    <mergeCell ref="B6:C6"/>
    <mergeCell ref="B7:C7"/>
    <mergeCell ref="B8:C8"/>
    <mergeCell ref="B9:C9"/>
    <mergeCell ref="B10:C10"/>
    <mergeCell ref="B11:C11"/>
    <mergeCell ref="B12:C12"/>
    <mergeCell ref="B13:C13"/>
    <mergeCell ref="A24:C24"/>
    <mergeCell ref="O15:O17"/>
    <mergeCell ref="B20:C20"/>
    <mergeCell ref="B21:C21"/>
    <mergeCell ref="B22:C22"/>
    <mergeCell ref="B23:C23"/>
    <mergeCell ref="B15:C15"/>
    <mergeCell ref="B16:C16"/>
    <mergeCell ref="B17:C17"/>
    <mergeCell ref="B18:C18"/>
    <mergeCell ref="B19:C19"/>
  </mergeCells>
  <conditionalFormatting sqref="D6:D16">
    <cfRule type="expression" dxfId="721" priority="52">
      <formula>#REF!=0</formula>
    </cfRule>
    <cfRule type="expression" dxfId="720" priority="53">
      <formula>#REF!=1</formula>
    </cfRule>
    <cfRule type="expression" dxfId="719" priority="54">
      <formula>#REF!=2</formula>
    </cfRule>
  </conditionalFormatting>
  <conditionalFormatting sqref="E6:E23">
    <cfRule type="expression" dxfId="718" priority="26">
      <formula>E6&lt;&gt;N6</formula>
    </cfRule>
    <cfRule type="expression" dxfId="717" priority="27">
      <formula>E6=N6</formula>
    </cfRule>
  </conditionalFormatting>
  <conditionalFormatting sqref="E6:M23">
    <cfRule type="expression" dxfId="716" priority="1">
      <formula>E6=0</formula>
    </cfRule>
  </conditionalFormatting>
  <conditionalFormatting sqref="F6:F23">
    <cfRule type="expression" dxfId="715" priority="23">
      <formula>F6&lt;&gt;N6</formula>
    </cfRule>
    <cfRule type="expression" dxfId="714" priority="24">
      <formula>F6=N6</formula>
    </cfRule>
  </conditionalFormatting>
  <conditionalFormatting sqref="G6:G7">
    <cfRule type="expression" dxfId="713" priority="21">
      <formula>G6=N6</formula>
    </cfRule>
  </conditionalFormatting>
  <conditionalFormatting sqref="G6:G23">
    <cfRule type="expression" dxfId="712" priority="20">
      <formula>G6&lt;&gt;N6</formula>
    </cfRule>
  </conditionalFormatting>
  <conditionalFormatting sqref="G8">
    <cfRule type="expression" dxfId="711" priority="152">
      <formula>G8&lt;&gt;N8</formula>
    </cfRule>
  </conditionalFormatting>
  <conditionalFormatting sqref="G9:G23">
    <cfRule type="expression" dxfId="710" priority="45">
      <formula>G9=N9</formula>
    </cfRule>
  </conditionalFormatting>
  <conditionalFormatting sqref="H12:H23">
    <cfRule type="expression" dxfId="709" priority="84">
      <formula>H12&lt;&gt;N12</formula>
    </cfRule>
    <cfRule type="expression" dxfId="708" priority="85">
      <formula>H12=N12</formula>
    </cfRule>
  </conditionalFormatting>
  <conditionalFormatting sqref="H6:I11">
    <cfRule type="expression" dxfId="707" priority="14">
      <formula>H6&lt;&gt;$N6</formula>
    </cfRule>
    <cfRule type="expression" dxfId="706" priority="15">
      <formula>H6=$N6</formula>
    </cfRule>
  </conditionalFormatting>
  <conditionalFormatting sqref="I12:I23">
    <cfRule type="expression" dxfId="705" priority="81">
      <formula>I12&lt;&gt;N12</formula>
    </cfRule>
    <cfRule type="expression" dxfId="704" priority="82">
      <formula>I12=N12</formula>
    </cfRule>
  </conditionalFormatting>
  <conditionalFormatting sqref="J6:J23">
    <cfRule type="expression" dxfId="703" priority="11">
      <formula>J6&lt;&gt;N6</formula>
    </cfRule>
    <cfRule type="expression" dxfId="702" priority="12">
      <formula>J6=N6</formula>
    </cfRule>
  </conditionalFormatting>
  <conditionalFormatting sqref="K6:K23">
    <cfRule type="expression" dxfId="701" priority="8">
      <formula>K6&lt;&gt;N6</formula>
    </cfRule>
    <cfRule type="expression" dxfId="700" priority="9">
      <formula>K6=N6</formula>
    </cfRule>
  </conditionalFormatting>
  <conditionalFormatting sqref="L6:L23">
    <cfRule type="expression" dxfId="699" priority="5">
      <formula>L6&lt;&gt;N6</formula>
    </cfRule>
    <cfRule type="expression" dxfId="698" priority="6">
      <formula>L6=N6</formula>
    </cfRule>
  </conditionalFormatting>
  <conditionalFormatting sqref="M6:M23">
    <cfRule type="expression" dxfId="697" priority="2">
      <formula>M6&lt;&gt;N6</formula>
    </cfRule>
    <cfRule type="expression" dxfId="696" priority="3">
      <formula>M6=N6</formula>
    </cfRule>
  </conditionalFormatting>
  <conditionalFormatting sqref="N24">
    <cfRule type="cellIs" dxfId="695" priority="249" operator="greaterThan">
      <formula>0</formula>
    </cfRule>
  </conditionalFormatting>
  <conditionalFormatting sqref="O6:O7">
    <cfRule type="cellIs" dxfId="694" priority="55" operator="equal">
      <formula>"Do not know"</formula>
    </cfRule>
    <cfRule type="cellIs" dxfId="693" priority="56" operator="equal">
      <formula>"No "</formula>
    </cfRule>
    <cfRule type="cellIs" dxfId="692" priority="57" operator="equal">
      <formula>"Yes, only the lead agency on road safety"</formula>
    </cfRule>
    <cfRule type="cellIs" dxfId="691" priority="58" operator="equal">
      <formula>"Yes, for some government agencies and state-owned businesses"</formula>
    </cfRule>
    <cfRule type="cellIs" dxfId="690" priority="59" operator="equal">
      <formula>"Yes, for all government agencies and state-owned businesses"</formula>
    </cfRule>
    <cfRule type="cellIs" dxfId="689" priority="60" operator="equal">
      <formula>"No"</formula>
    </cfRule>
    <cfRule type="cellIs" dxfId="688" priority="61" operator="equal">
      <formula>"Yes"</formula>
    </cfRule>
    <cfRule type="cellIs" dxfId="687" priority="62" operator="equal">
      <formula>"Yes, but for some streets only"</formula>
    </cfRule>
    <cfRule type="cellIs" dxfId="686" priority="63" operator="equal">
      <formula>"Yes, but for some parts of the road network only"</formula>
    </cfRule>
    <cfRule type="cellIs" dxfId="685" priority="64" operator="equal">
      <formula>"Yes, through the whole country"</formula>
    </cfRule>
  </conditionalFormatting>
  <pageMargins left="0.25" right="0.25" top="0.13" bottom="0.08" header="0.11" footer="0.1"/>
  <pageSetup paperSize="9" fitToWidth="0"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A8297682-E5F9-46F2-A84F-7C4A1B91593B}">
          <x14:formula1>
            <xm:f>'SINGLE CODES'!$B$8:$B$11</xm:f>
          </x14:formula1>
          <xm:sqref>D12:M23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9C729-D782-4976-8002-47E51721A3F9}">
  <dimension ref="A1:Z47"/>
  <sheetViews>
    <sheetView zoomScale="68" zoomScaleNormal="67" zoomScaleSheetLayoutView="50" workbookViewId="0">
      <selection sqref="A1:O1"/>
    </sheetView>
  </sheetViews>
  <sheetFormatPr defaultColWidth="8.73046875" defaultRowHeight="15.75" x14ac:dyDescent="0.5"/>
  <cols>
    <col min="1" max="1" width="4.59765625" style="6" customWidth="1"/>
    <col min="2" max="2" width="14.265625" style="130" customWidth="1"/>
    <col min="3" max="3" width="25.59765625" style="94" customWidth="1"/>
    <col min="4" max="4" width="12.796875" style="5" customWidth="1"/>
    <col min="5" max="13" width="7.1328125" style="4" customWidth="1"/>
    <col min="14" max="14" width="17.59765625" style="4" customWidth="1"/>
    <col min="15" max="15" width="110.265625" style="39" customWidth="1"/>
    <col min="16" max="16" width="8.73046875" style="4" customWidth="1"/>
    <col min="17" max="17" width="9.73046875" style="4" hidden="1" customWidth="1"/>
    <col min="18" max="25" width="7.73046875" style="4" hidden="1" customWidth="1"/>
    <col min="26" max="26" width="8.73046875" style="4" hidden="1" customWidth="1"/>
    <col min="27" max="16384" width="8.73046875" style="4"/>
  </cols>
  <sheetData>
    <row r="1" spans="1:25" ht="82.5" customHeight="1" x14ac:dyDescent="0.45">
      <c r="A1" s="222" t="s">
        <v>1388</v>
      </c>
      <c r="B1" s="222"/>
      <c r="C1" s="222"/>
      <c r="D1" s="222"/>
      <c r="E1" s="222"/>
      <c r="F1" s="222"/>
      <c r="G1" s="222"/>
      <c r="H1" s="222"/>
      <c r="I1" s="222"/>
      <c r="J1" s="222"/>
      <c r="K1" s="222"/>
      <c r="L1" s="222"/>
      <c r="M1" s="222"/>
      <c r="N1" s="222"/>
      <c r="O1" s="222"/>
    </row>
    <row r="2" spans="1:25" ht="37.15" customHeight="1" x14ac:dyDescent="0.45">
      <c r="A2" s="164" t="s">
        <v>1359</v>
      </c>
      <c r="B2" s="164"/>
      <c r="C2" s="164"/>
      <c r="D2" s="164"/>
      <c r="E2" s="164"/>
      <c r="F2" s="164"/>
      <c r="G2" s="164"/>
      <c r="H2" s="164"/>
      <c r="I2" s="164"/>
      <c r="J2" s="164"/>
      <c r="K2" s="164"/>
      <c r="L2" s="164"/>
      <c r="M2" s="164"/>
      <c r="N2" s="164"/>
      <c r="O2" s="164"/>
      <c r="P2" s="58"/>
    </row>
    <row r="3" spans="1:25" ht="46.5" customHeight="1" x14ac:dyDescent="0.45">
      <c r="A3" s="165" t="s">
        <v>1360</v>
      </c>
      <c r="B3" s="165"/>
      <c r="C3" s="165"/>
      <c r="D3" s="165"/>
      <c r="E3" s="165"/>
      <c r="F3" s="165"/>
      <c r="G3" s="165"/>
      <c r="H3" s="165"/>
      <c r="I3" s="165"/>
      <c r="J3" s="165"/>
      <c r="K3" s="165"/>
      <c r="L3" s="165"/>
      <c r="M3" s="165"/>
      <c r="N3" s="165"/>
      <c r="O3" s="165"/>
      <c r="P3" s="58"/>
    </row>
    <row r="4" spans="1:25" ht="9" customHeight="1" x14ac:dyDescent="0.45">
      <c r="A4" s="56"/>
      <c r="C4" s="93"/>
      <c r="D4" s="76"/>
      <c r="E4" s="76"/>
      <c r="F4" s="76"/>
      <c r="G4" s="76"/>
      <c r="H4" s="76"/>
      <c r="I4" s="76"/>
      <c r="J4" s="76"/>
      <c r="K4" s="76"/>
      <c r="L4" s="76"/>
      <c r="N4" s="56"/>
      <c r="O4" s="56"/>
      <c r="P4" s="58"/>
    </row>
    <row r="5" spans="1:25" s="37" customFormat="1" ht="114.75" customHeight="1" thickBot="1" x14ac:dyDescent="0.75">
      <c r="A5" s="166" t="s">
        <v>652</v>
      </c>
      <c r="B5" s="167"/>
      <c r="C5" s="168"/>
      <c r="D5" s="78" t="s">
        <v>1361</v>
      </c>
      <c r="E5" s="78">
        <v>2022</v>
      </c>
      <c r="F5" s="78">
        <v>2023</v>
      </c>
      <c r="G5" s="78">
        <v>2024</v>
      </c>
      <c r="H5" s="78">
        <v>2025</v>
      </c>
      <c r="I5" s="78">
        <v>2026</v>
      </c>
      <c r="J5" s="78">
        <v>2027</v>
      </c>
      <c r="K5" s="78">
        <v>2028</v>
      </c>
      <c r="L5" s="78">
        <v>2029</v>
      </c>
      <c r="M5" s="78">
        <v>2030</v>
      </c>
      <c r="N5" s="77" t="s">
        <v>584</v>
      </c>
      <c r="O5" s="79" t="s">
        <v>582</v>
      </c>
      <c r="Q5" s="59" t="s">
        <v>396</v>
      </c>
      <c r="R5" s="59" t="s">
        <v>388</v>
      </c>
      <c r="S5" s="59" t="s">
        <v>389</v>
      </c>
      <c r="T5" s="60" t="s">
        <v>390</v>
      </c>
      <c r="U5" s="60" t="s">
        <v>577</v>
      </c>
      <c r="V5" s="60" t="s">
        <v>578</v>
      </c>
      <c r="W5" s="60" t="s">
        <v>579</v>
      </c>
      <c r="X5" s="60" t="s">
        <v>580</v>
      </c>
      <c r="Y5" s="60" t="s">
        <v>581</v>
      </c>
    </row>
    <row r="6" spans="1:25" ht="111" customHeight="1" thickBot="1" x14ac:dyDescent="0.5">
      <c r="A6" s="41">
        <v>1</v>
      </c>
      <c r="B6" s="219" t="s">
        <v>1389</v>
      </c>
      <c r="C6" s="219"/>
      <c r="D6" s="101"/>
      <c r="E6" s="101"/>
      <c r="F6" s="101"/>
      <c r="G6" s="101"/>
      <c r="H6" s="101"/>
      <c r="I6" s="101"/>
      <c r="J6" s="101"/>
      <c r="K6" s="101"/>
      <c r="L6" s="101"/>
      <c r="M6" s="101"/>
      <c r="N6" s="125">
        <f>D6*2</f>
        <v>0</v>
      </c>
      <c r="O6" s="240" t="s">
        <v>1439</v>
      </c>
      <c r="Q6" s="40" t="str">
        <f>IF(AND(E6 &gt; 0, E6 &gt; N6), "1", "0")</f>
        <v>0</v>
      </c>
      <c r="R6" s="40" t="str">
        <f>IF(AND(F6 &gt; 0, F6 &gt; N6), "1", "0")</f>
        <v>0</v>
      </c>
      <c r="S6" s="40" t="str">
        <f>IF(AND(G6 &gt; 0, G6 &gt; N6), "1", "0")</f>
        <v>0</v>
      </c>
      <c r="T6" s="40" t="str">
        <f>IF(AND(H6 &gt; 0, H6 &gt; N6), "1", "0")</f>
        <v>0</v>
      </c>
      <c r="U6" s="40" t="str">
        <f>IF(AND(I6 &gt; 0, I6 &gt; N6), "1", "0")</f>
        <v>0</v>
      </c>
      <c r="V6" s="40" t="str">
        <f>IF(AND(J6 &gt; 0, J6 &gt; N6), "1", "0")</f>
        <v>0</v>
      </c>
      <c r="W6" s="40" t="str">
        <f>IF(AND(K6 &gt; 0, K6 &gt; N6), "1", "0")</f>
        <v>0</v>
      </c>
      <c r="X6" s="40" t="str">
        <f>IF(AND(L6 &gt; 0, L6 &gt; N6), "1", "0")</f>
        <v>0</v>
      </c>
      <c r="Y6" s="40" t="str">
        <f>IF(AND(M6 &gt; 0, M6 &gt; N6), "1", "0")</f>
        <v>0</v>
      </c>
    </row>
    <row r="7" spans="1:25" ht="100.9" customHeight="1" thickBot="1" x14ac:dyDescent="0.5">
      <c r="A7" s="41">
        <v>2</v>
      </c>
      <c r="B7" s="219" t="s">
        <v>1390</v>
      </c>
      <c r="C7" s="219"/>
      <c r="D7" s="101"/>
      <c r="E7" s="101"/>
      <c r="F7" s="101"/>
      <c r="G7" s="101"/>
      <c r="H7" s="101"/>
      <c r="I7" s="101"/>
      <c r="J7" s="101"/>
      <c r="K7" s="101"/>
      <c r="L7" s="101"/>
      <c r="M7" s="101"/>
      <c r="N7" s="125">
        <f>D7*2</f>
        <v>0</v>
      </c>
      <c r="O7" s="241"/>
      <c r="Q7" s="40" t="str">
        <f>IF(AND(E7 &gt; 0, E7 &gt; N7), "1", "0")</f>
        <v>0</v>
      </c>
      <c r="R7" s="40" t="str">
        <f>IF(AND(F7 &gt; 0, F7 &gt; N7), "1", "0")</f>
        <v>0</v>
      </c>
      <c r="S7" s="40" t="str">
        <f>IF(AND(G7 &gt; 0, G7 &gt; N7), "1", "0")</f>
        <v>0</v>
      </c>
      <c r="T7" s="40" t="str">
        <f>IF(AND(H7 &gt; 0, H7 &gt; N7), "1", "0")</f>
        <v>0</v>
      </c>
      <c r="U7" s="40" t="str">
        <f>IF(AND(I7 &gt; 0, I7 &gt; N7), "1", "0")</f>
        <v>0</v>
      </c>
      <c r="V7" s="40" t="str">
        <f>IF(AND(J7 &gt; 0, J7 &gt; N7), "1", "0")</f>
        <v>0</v>
      </c>
      <c r="W7" s="40" t="str">
        <f>IF(AND(K7 &gt; 0, K7 &gt; N7), "1", "0")</f>
        <v>0</v>
      </c>
      <c r="X7" s="40" t="str">
        <f>IF(AND(L7 &gt; 0, L7 &gt; N7), "1", "0")</f>
        <v>0</v>
      </c>
      <c r="Y7" s="40" t="str">
        <f>IF(AND(M7 &gt; 0, M7 &gt; N7), "1", "0")</f>
        <v>0</v>
      </c>
    </row>
    <row r="8" spans="1:25" ht="71.650000000000006" customHeight="1" thickBot="1" x14ac:dyDescent="0.5">
      <c r="A8" s="41">
        <v>3</v>
      </c>
      <c r="B8" s="219" t="s">
        <v>1391</v>
      </c>
      <c r="C8" s="219"/>
      <c r="D8" s="101"/>
      <c r="E8" s="101"/>
      <c r="F8" s="101"/>
      <c r="G8" s="101"/>
      <c r="H8" s="101"/>
      <c r="I8" s="101"/>
      <c r="J8" s="101"/>
      <c r="K8" s="101"/>
      <c r="L8" s="101"/>
      <c r="M8" s="101"/>
      <c r="N8" s="125">
        <f t="shared" ref="N8:N16" si="0">(D8/2)</f>
        <v>0</v>
      </c>
      <c r="O8" s="240" t="s">
        <v>1440</v>
      </c>
      <c r="Q8" s="40" t="str">
        <f>IF(AND(E8 &gt; 0, E8 &lt; N8), "1", "0")</f>
        <v>0</v>
      </c>
      <c r="R8" s="40" t="str">
        <f>IF(AND(F8 &gt; 0, F8 &lt; N8), "1", "0")</f>
        <v>0</v>
      </c>
      <c r="S8" s="40" t="str">
        <f>IF(AND(G8 &gt; 0, G8 &lt; N8), "1", "0")</f>
        <v>0</v>
      </c>
      <c r="T8" s="40" t="str">
        <f>IF(AND(H8 &gt; 0, H8 &lt; N8), "1", "0")</f>
        <v>0</v>
      </c>
      <c r="U8" s="40" t="str">
        <f>IF(AND(I8 &gt; 0, I8 &lt; N8), "1", "0")</f>
        <v>0</v>
      </c>
      <c r="V8" s="40" t="str">
        <f>IF(AND(J8 &gt; 0, J8 &lt; N8), "1", "0")</f>
        <v>0</v>
      </c>
      <c r="W8" s="40" t="str">
        <f>IF(AND(K8 &gt; 0, K8 &lt; N8), "1", "0")</f>
        <v>0</v>
      </c>
      <c r="X8" s="40" t="str">
        <f>IF(AND(L8 &gt; 0, L8 &lt; N8), "1", "0")</f>
        <v>0</v>
      </c>
      <c r="Y8" s="40" t="str">
        <f>IF(AND(M8 &gt; 0, M8 &lt; N8), "1", "0")</f>
        <v>0</v>
      </c>
    </row>
    <row r="9" spans="1:25" ht="68.25" customHeight="1" thickBot="1" x14ac:dyDescent="0.5">
      <c r="A9" s="41">
        <v>4</v>
      </c>
      <c r="B9" s="219" t="s">
        <v>1392</v>
      </c>
      <c r="C9" s="219"/>
      <c r="D9" s="101"/>
      <c r="E9" s="101"/>
      <c r="F9" s="101"/>
      <c r="G9" s="101"/>
      <c r="H9" s="101"/>
      <c r="I9" s="101"/>
      <c r="J9" s="101"/>
      <c r="K9" s="101"/>
      <c r="L9" s="101"/>
      <c r="M9" s="101"/>
      <c r="N9" s="125">
        <f t="shared" si="0"/>
        <v>0</v>
      </c>
      <c r="O9" s="242"/>
      <c r="Q9" s="40" t="str">
        <f t="shared" ref="Q9:Q16" si="1">IF(AND(E9 &gt; 0, E9 &lt; N9), "1", "0")</f>
        <v>0</v>
      </c>
      <c r="R9" s="40" t="str">
        <f t="shared" ref="R9:R16" si="2">IF(AND(F9 &gt; 0, F9 &lt; N9), "1", "0")</f>
        <v>0</v>
      </c>
      <c r="S9" s="40" t="str">
        <f t="shared" ref="S9:S16" si="3">IF(AND(G9 &gt; 0, G9 &lt; N9), "1", "0")</f>
        <v>0</v>
      </c>
      <c r="T9" s="40" t="str">
        <f t="shared" ref="T9:T16" si="4">IF(AND(H9 &gt; 0, H9 &lt; N9), "1", "0")</f>
        <v>0</v>
      </c>
      <c r="U9" s="40" t="str">
        <f t="shared" ref="U9:U16" si="5">IF(AND(I9 &gt; 0, I9 &lt; N9), "1", "0")</f>
        <v>0</v>
      </c>
      <c r="V9" s="40" t="str">
        <f t="shared" ref="V9:V16" si="6">IF(AND(J9 &gt; 0, J9 &lt; N9), "1", "0")</f>
        <v>0</v>
      </c>
      <c r="W9" s="40" t="str">
        <f t="shared" ref="W9:W16" si="7">IF(AND(K9 &gt; 0, K9 &lt; N9), "1", "0")</f>
        <v>0</v>
      </c>
      <c r="X9" s="40" t="str">
        <f t="shared" ref="X9:X16" si="8">IF(AND(L9 &gt; 0, L9 &lt; N9), "1", "0")</f>
        <v>0</v>
      </c>
      <c r="Y9" s="40" t="str">
        <f t="shared" ref="Y9:Y16" si="9">IF(AND(M9 &gt; 0, M9 &lt; N9), "1", "0")</f>
        <v>0</v>
      </c>
    </row>
    <row r="10" spans="1:25" ht="288" customHeight="1" thickBot="1" x14ac:dyDescent="0.5">
      <c r="A10" s="41">
        <v>5</v>
      </c>
      <c r="B10" s="219" t="s">
        <v>1393</v>
      </c>
      <c r="C10" s="219"/>
      <c r="D10" s="101"/>
      <c r="E10" s="101"/>
      <c r="F10" s="101"/>
      <c r="G10" s="101"/>
      <c r="H10" s="101"/>
      <c r="I10" s="101"/>
      <c r="J10" s="101"/>
      <c r="K10" s="101"/>
      <c r="L10" s="101"/>
      <c r="M10" s="101"/>
      <c r="N10" s="125">
        <f t="shared" si="0"/>
        <v>0</v>
      </c>
      <c r="O10" s="243" t="s">
        <v>1441</v>
      </c>
      <c r="Q10" s="40" t="str">
        <f t="shared" si="1"/>
        <v>0</v>
      </c>
      <c r="R10" s="40" t="str">
        <f t="shared" si="2"/>
        <v>0</v>
      </c>
      <c r="S10" s="40" t="str">
        <f t="shared" si="3"/>
        <v>0</v>
      </c>
      <c r="T10" s="40" t="str">
        <f t="shared" si="4"/>
        <v>0</v>
      </c>
      <c r="U10" s="40" t="str">
        <f t="shared" si="5"/>
        <v>0</v>
      </c>
      <c r="V10" s="40" t="str">
        <f t="shared" si="6"/>
        <v>0</v>
      </c>
      <c r="W10" s="40" t="str">
        <f t="shared" si="7"/>
        <v>0</v>
      </c>
      <c r="X10" s="40" t="str">
        <f t="shared" si="8"/>
        <v>0</v>
      </c>
      <c r="Y10" s="40" t="str">
        <f t="shared" si="9"/>
        <v>0</v>
      </c>
    </row>
    <row r="11" spans="1:25" ht="74.650000000000006" customHeight="1" thickBot="1" x14ac:dyDescent="0.5">
      <c r="A11" s="41">
        <v>6</v>
      </c>
      <c r="B11" s="219" t="s">
        <v>1394</v>
      </c>
      <c r="C11" s="219"/>
      <c r="D11" s="101"/>
      <c r="E11" s="101"/>
      <c r="F11" s="101"/>
      <c r="G11" s="101"/>
      <c r="H11" s="101"/>
      <c r="I11" s="101"/>
      <c r="J11" s="101"/>
      <c r="K11" s="101"/>
      <c r="L11" s="101"/>
      <c r="M11" s="101"/>
      <c r="N11" s="125">
        <f t="shared" si="0"/>
        <v>0</v>
      </c>
      <c r="O11" s="120"/>
      <c r="Q11" s="40" t="str">
        <f t="shared" si="1"/>
        <v>0</v>
      </c>
      <c r="R11" s="40" t="str">
        <f t="shared" si="2"/>
        <v>0</v>
      </c>
      <c r="S11" s="40" t="str">
        <f t="shared" si="3"/>
        <v>0</v>
      </c>
      <c r="T11" s="40" t="str">
        <f t="shared" si="4"/>
        <v>0</v>
      </c>
      <c r="U11" s="40" t="str">
        <f t="shared" si="5"/>
        <v>0</v>
      </c>
      <c r="V11" s="40" t="str">
        <f t="shared" si="6"/>
        <v>0</v>
      </c>
      <c r="W11" s="40" t="str">
        <f t="shared" si="7"/>
        <v>0</v>
      </c>
      <c r="X11" s="40" t="str">
        <f t="shared" si="8"/>
        <v>0</v>
      </c>
      <c r="Y11" s="40" t="str">
        <f t="shared" si="9"/>
        <v>0</v>
      </c>
    </row>
    <row r="12" spans="1:25" ht="70.5" customHeight="1" thickBot="1" x14ac:dyDescent="0.5">
      <c r="A12" s="41">
        <v>7</v>
      </c>
      <c r="B12" s="219" t="s">
        <v>1194</v>
      </c>
      <c r="C12" s="219"/>
      <c r="D12" s="101"/>
      <c r="E12" s="101"/>
      <c r="F12" s="101"/>
      <c r="G12" s="101"/>
      <c r="H12" s="101"/>
      <c r="I12" s="101"/>
      <c r="J12" s="101"/>
      <c r="K12" s="101"/>
      <c r="L12" s="101"/>
      <c r="M12" s="101"/>
      <c r="N12" s="125">
        <f t="shared" si="0"/>
        <v>0</v>
      </c>
      <c r="O12" s="120"/>
      <c r="Q12" s="40" t="str">
        <f t="shared" si="1"/>
        <v>0</v>
      </c>
      <c r="R12" s="40" t="str">
        <f t="shared" si="2"/>
        <v>0</v>
      </c>
      <c r="S12" s="40" t="str">
        <f t="shared" si="3"/>
        <v>0</v>
      </c>
      <c r="T12" s="40" t="str">
        <f t="shared" si="4"/>
        <v>0</v>
      </c>
      <c r="U12" s="40" t="str">
        <f t="shared" si="5"/>
        <v>0</v>
      </c>
      <c r="V12" s="40" t="str">
        <f t="shared" si="6"/>
        <v>0</v>
      </c>
      <c r="W12" s="40" t="str">
        <f t="shared" si="7"/>
        <v>0</v>
      </c>
      <c r="X12" s="40" t="str">
        <f t="shared" si="8"/>
        <v>0</v>
      </c>
      <c r="Y12" s="40" t="str">
        <f t="shared" si="9"/>
        <v>0</v>
      </c>
    </row>
    <row r="13" spans="1:25" ht="93" customHeight="1" thickBot="1" x14ac:dyDescent="0.5">
      <c r="A13" s="41">
        <v>8</v>
      </c>
      <c r="B13" s="219" t="s">
        <v>1395</v>
      </c>
      <c r="C13" s="219"/>
      <c r="D13" s="101"/>
      <c r="E13" s="101"/>
      <c r="F13" s="101"/>
      <c r="G13" s="101"/>
      <c r="H13" s="101"/>
      <c r="I13" s="101"/>
      <c r="J13" s="101"/>
      <c r="K13" s="101"/>
      <c r="L13" s="101"/>
      <c r="M13" s="101"/>
      <c r="N13" s="125">
        <f t="shared" si="0"/>
        <v>0</v>
      </c>
      <c r="O13" s="120"/>
      <c r="Q13" s="40" t="str">
        <f t="shared" si="1"/>
        <v>0</v>
      </c>
      <c r="R13" s="40" t="str">
        <f t="shared" si="2"/>
        <v>0</v>
      </c>
      <c r="S13" s="40" t="str">
        <f t="shared" si="3"/>
        <v>0</v>
      </c>
      <c r="T13" s="40" t="str">
        <f t="shared" si="4"/>
        <v>0</v>
      </c>
      <c r="U13" s="40" t="str">
        <f t="shared" si="5"/>
        <v>0</v>
      </c>
      <c r="V13" s="40" t="str">
        <f t="shared" si="6"/>
        <v>0</v>
      </c>
      <c r="W13" s="40" t="str">
        <f t="shared" si="7"/>
        <v>0</v>
      </c>
      <c r="X13" s="40" t="str">
        <f t="shared" si="8"/>
        <v>0</v>
      </c>
      <c r="Y13" s="40" t="str">
        <f t="shared" si="9"/>
        <v>0</v>
      </c>
    </row>
    <row r="14" spans="1:25" ht="114.75" customHeight="1" thickBot="1" x14ac:dyDescent="0.5">
      <c r="A14" s="41">
        <v>9</v>
      </c>
      <c r="B14" s="220" t="s">
        <v>1396</v>
      </c>
      <c r="C14" s="221"/>
      <c r="D14" s="101"/>
      <c r="E14" s="101"/>
      <c r="F14" s="101"/>
      <c r="G14" s="101"/>
      <c r="H14" s="101"/>
      <c r="I14" s="101"/>
      <c r="J14" s="101"/>
      <c r="K14" s="101"/>
      <c r="L14" s="101"/>
      <c r="M14" s="101"/>
      <c r="N14" s="125">
        <f t="shared" si="0"/>
        <v>0</v>
      </c>
      <c r="O14" s="120"/>
      <c r="Q14" s="40" t="str">
        <f t="shared" si="1"/>
        <v>0</v>
      </c>
      <c r="R14" s="40" t="str">
        <f t="shared" si="2"/>
        <v>0</v>
      </c>
      <c r="S14" s="40" t="str">
        <f t="shared" si="3"/>
        <v>0</v>
      </c>
      <c r="T14" s="40" t="str">
        <f t="shared" si="4"/>
        <v>0</v>
      </c>
      <c r="U14" s="40" t="str">
        <f t="shared" si="5"/>
        <v>0</v>
      </c>
      <c r="V14" s="40" t="str">
        <f t="shared" si="6"/>
        <v>0</v>
      </c>
      <c r="W14" s="40" t="str">
        <f t="shared" si="7"/>
        <v>0</v>
      </c>
      <c r="X14" s="40" t="str">
        <f t="shared" si="8"/>
        <v>0</v>
      </c>
      <c r="Y14" s="40" t="str">
        <f t="shared" si="9"/>
        <v>0</v>
      </c>
    </row>
    <row r="15" spans="1:25" ht="108.75" customHeight="1" thickBot="1" x14ac:dyDescent="0.5">
      <c r="A15" s="41">
        <v>10</v>
      </c>
      <c r="B15" s="220" t="s">
        <v>1397</v>
      </c>
      <c r="C15" s="221"/>
      <c r="D15" s="101"/>
      <c r="E15" s="101"/>
      <c r="F15" s="101"/>
      <c r="G15" s="101"/>
      <c r="H15" s="101"/>
      <c r="I15" s="101"/>
      <c r="J15" s="101"/>
      <c r="K15" s="101"/>
      <c r="L15" s="101"/>
      <c r="M15" s="101"/>
      <c r="N15" s="125">
        <f t="shared" si="0"/>
        <v>0</v>
      </c>
      <c r="O15" s="120"/>
      <c r="Q15" s="40" t="str">
        <f t="shared" si="1"/>
        <v>0</v>
      </c>
      <c r="R15" s="40" t="str">
        <f t="shared" si="2"/>
        <v>0</v>
      </c>
      <c r="S15" s="40" t="str">
        <f t="shared" si="3"/>
        <v>0</v>
      </c>
      <c r="T15" s="40" t="str">
        <f t="shared" si="4"/>
        <v>0</v>
      </c>
      <c r="U15" s="40" t="str">
        <f t="shared" si="5"/>
        <v>0</v>
      </c>
      <c r="V15" s="40" t="str">
        <f t="shared" si="6"/>
        <v>0</v>
      </c>
      <c r="W15" s="40" t="str">
        <f t="shared" si="7"/>
        <v>0</v>
      </c>
      <c r="X15" s="40" t="str">
        <f t="shared" si="8"/>
        <v>0</v>
      </c>
      <c r="Y15" s="40" t="str">
        <f t="shared" si="9"/>
        <v>0</v>
      </c>
    </row>
    <row r="16" spans="1:25" ht="105" customHeight="1" thickBot="1" x14ac:dyDescent="0.5">
      <c r="A16" s="41">
        <v>11</v>
      </c>
      <c r="B16" s="220" t="s">
        <v>1398</v>
      </c>
      <c r="C16" s="221"/>
      <c r="D16" s="101"/>
      <c r="E16" s="101"/>
      <c r="F16" s="101"/>
      <c r="G16" s="101"/>
      <c r="H16" s="101"/>
      <c r="I16" s="101"/>
      <c r="J16" s="101"/>
      <c r="K16" s="101"/>
      <c r="L16" s="101"/>
      <c r="M16" s="101"/>
      <c r="N16" s="125">
        <f t="shared" si="0"/>
        <v>0</v>
      </c>
      <c r="O16" s="120"/>
      <c r="Q16" s="40" t="str">
        <f t="shared" si="1"/>
        <v>0</v>
      </c>
      <c r="R16" s="40" t="str">
        <f t="shared" si="2"/>
        <v>0</v>
      </c>
      <c r="S16" s="40" t="str">
        <f t="shared" si="3"/>
        <v>0</v>
      </c>
      <c r="T16" s="40" t="str">
        <f t="shared" si="4"/>
        <v>0</v>
      </c>
      <c r="U16" s="40" t="str">
        <f t="shared" si="5"/>
        <v>0</v>
      </c>
      <c r="V16" s="40" t="str">
        <f t="shared" si="6"/>
        <v>0</v>
      </c>
      <c r="W16" s="40" t="str">
        <f t="shared" si="7"/>
        <v>0</v>
      </c>
      <c r="X16" s="40" t="str">
        <f t="shared" si="8"/>
        <v>0</v>
      </c>
      <c r="Y16" s="40" t="str">
        <f t="shared" si="9"/>
        <v>0</v>
      </c>
    </row>
    <row r="17" spans="1:25" ht="143.25" customHeight="1" thickBot="1" x14ac:dyDescent="0.5">
      <c r="A17" s="41">
        <v>12</v>
      </c>
      <c r="B17" s="219" t="s">
        <v>1399</v>
      </c>
      <c r="C17" s="219"/>
      <c r="D17" s="101"/>
      <c r="E17" s="101"/>
      <c r="F17" s="101"/>
      <c r="G17" s="101"/>
      <c r="H17" s="101"/>
      <c r="I17" s="101"/>
      <c r="J17" s="101"/>
      <c r="K17" s="101"/>
      <c r="L17" s="101"/>
      <c r="M17" s="101"/>
      <c r="N17" s="131" t="s">
        <v>603</v>
      </c>
      <c r="O17" s="244"/>
      <c r="Q17" s="40" t="str">
        <f>IF(E17="نعم
Yes", "1", "0")</f>
        <v>0</v>
      </c>
      <c r="R17" s="40" t="str">
        <f t="shared" ref="R17:Y17" si="10">IF(F17="نعم
Yes", "1", "0")</f>
        <v>0</v>
      </c>
      <c r="S17" s="40" t="str">
        <f t="shared" si="10"/>
        <v>0</v>
      </c>
      <c r="T17" s="40" t="str">
        <f t="shared" si="10"/>
        <v>0</v>
      </c>
      <c r="U17" s="40" t="str">
        <f t="shared" si="10"/>
        <v>0</v>
      </c>
      <c r="V17" s="40" t="str">
        <f t="shared" si="10"/>
        <v>0</v>
      </c>
      <c r="W17" s="40" t="str">
        <f t="shared" si="10"/>
        <v>0</v>
      </c>
      <c r="X17" s="40" t="str">
        <f t="shared" si="10"/>
        <v>0</v>
      </c>
      <c r="Y17" s="40" t="str">
        <f t="shared" si="10"/>
        <v>0</v>
      </c>
    </row>
    <row r="18" spans="1:25" ht="92.65" customHeight="1" thickBot="1" x14ac:dyDescent="0.5">
      <c r="A18" s="41">
        <v>13</v>
      </c>
      <c r="B18" s="219" t="s">
        <v>715</v>
      </c>
      <c r="C18" s="219"/>
      <c r="D18" s="101"/>
      <c r="E18" s="101"/>
      <c r="F18" s="101"/>
      <c r="G18" s="101"/>
      <c r="H18" s="101"/>
      <c r="I18" s="101"/>
      <c r="J18" s="101"/>
      <c r="K18" s="101"/>
      <c r="L18" s="101"/>
      <c r="M18" s="101"/>
      <c r="N18" s="131" t="s">
        <v>603</v>
      </c>
      <c r="O18" s="244"/>
      <c r="Q18" s="40" t="str">
        <f>IF(E18="نعم
Yes", "1", "0")</f>
        <v>0</v>
      </c>
      <c r="R18" s="40" t="str">
        <f t="shared" ref="R18" si="11">IF(F18="نعم
Yes", "1", "0")</f>
        <v>0</v>
      </c>
      <c r="S18" s="40" t="str">
        <f t="shared" ref="S18" si="12">IF(G18="نعم
Yes", "1", "0")</f>
        <v>0</v>
      </c>
      <c r="T18" s="40" t="str">
        <f t="shared" ref="T18" si="13">IF(H18="نعم
Yes", "1", "0")</f>
        <v>0</v>
      </c>
      <c r="U18" s="40" t="str">
        <f t="shared" ref="U18" si="14">IF(I18="نعم
Yes", "1", "0")</f>
        <v>0</v>
      </c>
      <c r="V18" s="40" t="str">
        <f t="shared" ref="V18" si="15">IF(J18="نعم
Yes", "1", "0")</f>
        <v>0</v>
      </c>
      <c r="W18" s="40" t="str">
        <f t="shared" ref="W18" si="16">IF(K18="نعم
Yes", "1", "0")</f>
        <v>0</v>
      </c>
      <c r="X18" s="40" t="str">
        <f t="shared" ref="X18" si="17">IF(L18="نعم
Yes", "1", "0")</f>
        <v>0</v>
      </c>
      <c r="Y18" s="40" t="str">
        <f t="shared" ref="Y18" si="18">IF(M18="نعم
Yes", "1", "0")</f>
        <v>0</v>
      </c>
    </row>
    <row r="19" spans="1:25" ht="92.65" customHeight="1" thickBot="1" x14ac:dyDescent="0.5">
      <c r="A19" s="41">
        <v>14</v>
      </c>
      <c r="B19" s="219" t="s">
        <v>716</v>
      </c>
      <c r="C19" s="219"/>
      <c r="D19" s="101"/>
      <c r="E19" s="101"/>
      <c r="F19" s="101"/>
      <c r="G19" s="101"/>
      <c r="H19" s="101"/>
      <c r="I19" s="101"/>
      <c r="J19" s="101"/>
      <c r="K19" s="101"/>
      <c r="L19" s="101"/>
      <c r="M19" s="101"/>
      <c r="N19" s="131" t="s">
        <v>603</v>
      </c>
      <c r="O19" s="122"/>
      <c r="Q19" s="40" t="str">
        <f>IF(E19="نعم
Yes", "1", "0")</f>
        <v>0</v>
      </c>
      <c r="R19" s="40" t="str">
        <f t="shared" ref="R19" si="19">IF(F19="نعم
Yes", "1", "0")</f>
        <v>0</v>
      </c>
      <c r="S19" s="40" t="str">
        <f t="shared" ref="S19" si="20">IF(G19="نعم
Yes", "1", "0")</f>
        <v>0</v>
      </c>
      <c r="T19" s="40" t="str">
        <f t="shared" ref="T19" si="21">IF(H19="نعم
Yes", "1", "0")</f>
        <v>0</v>
      </c>
      <c r="U19" s="40" t="str">
        <f t="shared" ref="U19" si="22">IF(I19="نعم
Yes", "1", "0")</f>
        <v>0</v>
      </c>
      <c r="V19" s="40" t="str">
        <f t="shared" ref="V19" si="23">IF(J19="نعم
Yes", "1", "0")</f>
        <v>0</v>
      </c>
      <c r="W19" s="40" t="str">
        <f t="shared" ref="W19" si="24">IF(K19="نعم
Yes", "1", "0")</f>
        <v>0</v>
      </c>
      <c r="X19" s="40" t="str">
        <f t="shared" ref="X19" si="25">IF(L19="نعم
Yes", "1", "0")</f>
        <v>0</v>
      </c>
      <c r="Y19" s="40" t="str">
        <f t="shared" ref="Y19" si="26">IF(M19="نعم
Yes", "1", "0")</f>
        <v>0</v>
      </c>
    </row>
    <row r="20" spans="1:25" ht="92.65" customHeight="1" thickBot="1" x14ac:dyDescent="0.5">
      <c r="A20" s="41">
        <v>15</v>
      </c>
      <c r="B20" s="219" t="s">
        <v>717</v>
      </c>
      <c r="C20" s="219"/>
      <c r="D20" s="101"/>
      <c r="E20" s="101"/>
      <c r="F20" s="101"/>
      <c r="G20" s="101"/>
      <c r="H20" s="101"/>
      <c r="I20" s="101"/>
      <c r="J20" s="101"/>
      <c r="K20" s="101"/>
      <c r="L20" s="101"/>
      <c r="M20" s="101"/>
      <c r="N20" s="131" t="s">
        <v>603</v>
      </c>
      <c r="O20" s="120"/>
      <c r="Q20" s="40" t="str">
        <f>IF(E20="نعم
Yes", "1", "0")</f>
        <v>0</v>
      </c>
      <c r="R20" s="40" t="str">
        <f t="shared" ref="R20" si="27">IF(F20="نعم
Yes", "1", "0")</f>
        <v>0</v>
      </c>
      <c r="S20" s="40" t="str">
        <f t="shared" ref="S20" si="28">IF(G20="نعم
Yes", "1", "0")</f>
        <v>0</v>
      </c>
      <c r="T20" s="40" t="str">
        <f t="shared" ref="T20" si="29">IF(H20="نعم
Yes", "1", "0")</f>
        <v>0</v>
      </c>
      <c r="U20" s="40" t="str">
        <f t="shared" ref="U20" si="30">IF(I20="نعم
Yes", "1", "0")</f>
        <v>0</v>
      </c>
      <c r="V20" s="40" t="str">
        <f t="shared" ref="V20" si="31">IF(J20="نعم
Yes", "1", "0")</f>
        <v>0</v>
      </c>
      <c r="W20" s="40" t="str">
        <f t="shared" ref="W20" si="32">IF(K20="نعم
Yes", "1", "0")</f>
        <v>0</v>
      </c>
      <c r="X20" s="40" t="str">
        <f t="shared" ref="X20" si="33">IF(L20="نعم
Yes", "1", "0")</f>
        <v>0</v>
      </c>
      <c r="Y20" s="40" t="str">
        <f t="shared" ref="Y20" si="34">IF(M20="نعم
Yes", "1", "0")</f>
        <v>0</v>
      </c>
    </row>
    <row r="21" spans="1:25" ht="92.65" customHeight="1" thickBot="1" x14ac:dyDescent="0.5">
      <c r="A21" s="41">
        <v>16</v>
      </c>
      <c r="B21" s="219" t="s">
        <v>718</v>
      </c>
      <c r="C21" s="219"/>
      <c r="D21" s="101"/>
      <c r="E21" s="101"/>
      <c r="F21" s="101"/>
      <c r="G21" s="101"/>
      <c r="H21" s="101"/>
      <c r="I21" s="101"/>
      <c r="J21" s="101"/>
      <c r="K21" s="101"/>
      <c r="L21" s="101"/>
      <c r="M21" s="101"/>
      <c r="N21" s="131" t="s">
        <v>603</v>
      </c>
      <c r="O21" s="120"/>
      <c r="Q21" s="40" t="str">
        <f>IF(E21="نعم
Yes", "1", "0")</f>
        <v>0</v>
      </c>
      <c r="R21" s="40" t="str">
        <f t="shared" ref="R21" si="35">IF(F21="نعم
Yes", "1", "0")</f>
        <v>0</v>
      </c>
      <c r="S21" s="40" t="str">
        <f t="shared" ref="S21" si="36">IF(G21="نعم
Yes", "1", "0")</f>
        <v>0</v>
      </c>
      <c r="T21" s="40" t="str">
        <f t="shared" ref="T21" si="37">IF(H21="نعم
Yes", "1", "0")</f>
        <v>0</v>
      </c>
      <c r="U21" s="40" t="str">
        <f t="shared" ref="U21" si="38">IF(I21="نعم
Yes", "1", "0")</f>
        <v>0</v>
      </c>
      <c r="V21" s="40" t="str">
        <f t="shared" ref="V21" si="39">IF(J21="نعم
Yes", "1", "0")</f>
        <v>0</v>
      </c>
      <c r="W21" s="40" t="str">
        <f t="shared" ref="W21" si="40">IF(K21="نعم
Yes", "1", "0")</f>
        <v>0</v>
      </c>
      <c r="X21" s="40" t="str">
        <f t="shared" ref="X21" si="41">IF(L21="نعم
Yes", "1", "0")</f>
        <v>0</v>
      </c>
      <c r="Y21" s="40" t="str">
        <f t="shared" ref="Y21" si="42">IF(M21="نعم
Yes", "1", "0")</f>
        <v>0</v>
      </c>
    </row>
    <row r="22" spans="1:25" ht="92.65" customHeight="1" thickBot="1" x14ac:dyDescent="0.5">
      <c r="A22" s="41">
        <v>17</v>
      </c>
      <c r="B22" s="218" t="s">
        <v>1195</v>
      </c>
      <c r="C22" s="218"/>
      <c r="D22" s="101"/>
      <c r="E22" s="101"/>
      <c r="F22" s="101"/>
      <c r="G22" s="101"/>
      <c r="H22" s="101"/>
      <c r="I22" s="101"/>
      <c r="J22" s="101"/>
      <c r="K22" s="101"/>
      <c r="L22" s="101"/>
      <c r="M22" s="101"/>
      <c r="N22" s="125">
        <f>D22*2</f>
        <v>0</v>
      </c>
      <c r="O22" s="120"/>
      <c r="Q22" s="40" t="str">
        <f>IF(AND(E22 &gt; 0, E22 &gt; N22), "1", "0")</f>
        <v>0</v>
      </c>
      <c r="R22" s="40" t="str">
        <f>IF(AND(F22 &gt; 0, F22 &gt; N22), "1", "0")</f>
        <v>0</v>
      </c>
      <c r="S22" s="40" t="str">
        <f>IF(AND(G22 &gt; 0, G22 &gt; N22), "1", "0")</f>
        <v>0</v>
      </c>
      <c r="T22" s="40" t="str">
        <f>IF(AND(H22 &gt; 0, H22 &gt; N22), "1", "0")</f>
        <v>0</v>
      </c>
      <c r="U22" s="40" t="str">
        <f>IF(AND(I22 &gt; 0, I22 &gt; N22), "1", "0")</f>
        <v>0</v>
      </c>
      <c r="V22" s="40" t="str">
        <f>IF(AND(J22 &gt; 0, J22 &gt; N22), "1", "0")</f>
        <v>0</v>
      </c>
      <c r="W22" s="40" t="str">
        <f>IF(AND(K22 &gt; 0, K22 &gt; N22), "1", "0")</f>
        <v>0</v>
      </c>
      <c r="X22" s="40" t="str">
        <f>IF(AND(L22 &gt; 0, L22 &lt;&gt;N22), "1", "0")</f>
        <v>0</v>
      </c>
      <c r="Y22" s="40" t="str">
        <f>IF(AND(M22 &gt; 0, M22 &gt; N22), "1", "0")</f>
        <v>0</v>
      </c>
    </row>
    <row r="23" spans="1:25" ht="92.65" customHeight="1" thickBot="1" x14ac:dyDescent="0.5">
      <c r="A23" s="41">
        <v>18</v>
      </c>
      <c r="B23" s="218" t="s">
        <v>1196</v>
      </c>
      <c r="C23" s="218"/>
      <c r="D23" s="101"/>
      <c r="E23" s="101"/>
      <c r="F23" s="101"/>
      <c r="G23" s="101"/>
      <c r="H23" s="101"/>
      <c r="I23" s="101"/>
      <c r="J23" s="101"/>
      <c r="K23" s="101"/>
      <c r="L23" s="101"/>
      <c r="M23" s="101"/>
      <c r="N23" s="125">
        <f>D23*2</f>
        <v>0</v>
      </c>
      <c r="O23" s="120"/>
      <c r="Q23" s="40" t="str">
        <f t="shared" ref="Q23:Q27" si="43">IF(AND(E23 &gt; 0, E23 &gt; N23), "1", "0")</f>
        <v>0</v>
      </c>
      <c r="R23" s="40" t="str">
        <f t="shared" ref="R23:R27" si="44">IF(AND(F23 &gt; 0, F23 &gt; N23), "1", "0")</f>
        <v>0</v>
      </c>
      <c r="S23" s="40" t="str">
        <f t="shared" ref="S23:S27" si="45">IF(AND(G23 &gt; 0, G23 &gt; N23), "1", "0")</f>
        <v>0</v>
      </c>
      <c r="T23" s="40" t="str">
        <f t="shared" ref="T23:T27" si="46">IF(AND(H23 &gt; 0, H23 &gt; N23), "1", "0")</f>
        <v>0</v>
      </c>
      <c r="U23" s="40" t="str">
        <f t="shared" ref="U23:U27" si="47">IF(AND(I23 &gt; 0, I23 &gt; N23), "1", "0")</f>
        <v>0</v>
      </c>
      <c r="V23" s="40" t="str">
        <f t="shared" ref="V23:V27" si="48">IF(AND(J23 &gt; 0, J23 &gt; N23), "1", "0")</f>
        <v>0</v>
      </c>
      <c r="W23" s="40" t="str">
        <f t="shared" ref="W23:W27" si="49">IF(AND(K23 &gt; 0, K23 &gt; N23), "1", "0")</f>
        <v>0</v>
      </c>
      <c r="X23" s="40" t="str">
        <f t="shared" ref="X23:X27" si="50">IF(AND(L23 &gt; 0, L23 &lt;&gt;N23), "1", "0")</f>
        <v>0</v>
      </c>
      <c r="Y23" s="40" t="str">
        <f t="shared" ref="Y23:Y27" si="51">IF(AND(M23 &gt; 0, M23 &gt; N23), "1", "0")</f>
        <v>0</v>
      </c>
    </row>
    <row r="24" spans="1:25" ht="92.65" customHeight="1" thickBot="1" x14ac:dyDescent="0.5">
      <c r="A24" s="41">
        <v>19</v>
      </c>
      <c r="B24" s="218" t="s">
        <v>1197</v>
      </c>
      <c r="C24" s="218"/>
      <c r="D24" s="101"/>
      <c r="E24" s="101"/>
      <c r="F24" s="101"/>
      <c r="G24" s="101"/>
      <c r="H24" s="101"/>
      <c r="I24" s="101"/>
      <c r="J24" s="101"/>
      <c r="K24" s="101"/>
      <c r="L24" s="101"/>
      <c r="M24" s="101"/>
      <c r="N24" s="125">
        <f>D24*2</f>
        <v>0</v>
      </c>
      <c r="O24" s="120"/>
      <c r="Q24" s="40" t="str">
        <f t="shared" si="43"/>
        <v>0</v>
      </c>
      <c r="R24" s="40" t="str">
        <f t="shared" si="44"/>
        <v>0</v>
      </c>
      <c r="S24" s="40" t="str">
        <f t="shared" si="45"/>
        <v>0</v>
      </c>
      <c r="T24" s="40" t="str">
        <f t="shared" si="46"/>
        <v>0</v>
      </c>
      <c r="U24" s="40" t="str">
        <f t="shared" si="47"/>
        <v>0</v>
      </c>
      <c r="V24" s="40" t="str">
        <f t="shared" si="48"/>
        <v>0</v>
      </c>
      <c r="W24" s="40" t="str">
        <f t="shared" si="49"/>
        <v>0</v>
      </c>
      <c r="X24" s="40" t="str">
        <f t="shared" si="50"/>
        <v>0</v>
      </c>
      <c r="Y24" s="40" t="str">
        <f t="shared" si="51"/>
        <v>0</v>
      </c>
    </row>
    <row r="25" spans="1:25" ht="108.75" customHeight="1" thickBot="1" x14ac:dyDescent="0.5">
      <c r="A25" s="41">
        <v>20</v>
      </c>
      <c r="B25" s="218" t="s">
        <v>1198</v>
      </c>
      <c r="C25" s="218"/>
      <c r="D25" s="101"/>
      <c r="E25" s="101"/>
      <c r="F25" s="101"/>
      <c r="G25" s="101"/>
      <c r="H25" s="101"/>
      <c r="I25" s="101"/>
      <c r="J25" s="101"/>
      <c r="K25" s="101"/>
      <c r="L25" s="101"/>
      <c r="M25" s="101"/>
      <c r="N25" s="125">
        <f t="shared" ref="N25:N34" si="52">D25*2</f>
        <v>0</v>
      </c>
      <c r="O25" s="120"/>
      <c r="Q25" s="40" t="str">
        <f t="shared" si="43"/>
        <v>0</v>
      </c>
      <c r="R25" s="40" t="str">
        <f t="shared" si="44"/>
        <v>0</v>
      </c>
      <c r="S25" s="40" t="str">
        <f t="shared" si="45"/>
        <v>0</v>
      </c>
      <c r="T25" s="40" t="str">
        <f t="shared" si="46"/>
        <v>0</v>
      </c>
      <c r="U25" s="40" t="str">
        <f t="shared" si="47"/>
        <v>0</v>
      </c>
      <c r="V25" s="40" t="str">
        <f t="shared" si="48"/>
        <v>0</v>
      </c>
      <c r="W25" s="40" t="str">
        <f t="shared" si="49"/>
        <v>0</v>
      </c>
      <c r="X25" s="40" t="str">
        <f t="shared" si="50"/>
        <v>0</v>
      </c>
      <c r="Y25" s="40" t="str">
        <f t="shared" si="51"/>
        <v>0</v>
      </c>
    </row>
    <row r="26" spans="1:25" ht="76.900000000000006" customHeight="1" thickBot="1" x14ac:dyDescent="0.5">
      <c r="A26" s="41">
        <v>21</v>
      </c>
      <c r="B26" s="218" t="s">
        <v>1438</v>
      </c>
      <c r="C26" s="218"/>
      <c r="D26" s="101"/>
      <c r="E26" s="101"/>
      <c r="F26" s="101"/>
      <c r="G26" s="101"/>
      <c r="H26" s="101"/>
      <c r="I26" s="101"/>
      <c r="J26" s="101"/>
      <c r="K26" s="101"/>
      <c r="L26" s="101"/>
      <c r="M26" s="101"/>
      <c r="N26" s="125">
        <f t="shared" si="52"/>
        <v>0</v>
      </c>
      <c r="O26" s="120"/>
      <c r="Q26" s="40" t="str">
        <f t="shared" si="43"/>
        <v>0</v>
      </c>
      <c r="R26" s="40" t="str">
        <f t="shared" si="44"/>
        <v>0</v>
      </c>
      <c r="S26" s="40" t="str">
        <f t="shared" si="45"/>
        <v>0</v>
      </c>
      <c r="T26" s="40" t="str">
        <f t="shared" si="46"/>
        <v>0</v>
      </c>
      <c r="U26" s="40" t="str">
        <f t="shared" si="47"/>
        <v>0</v>
      </c>
      <c r="V26" s="40" t="str">
        <f t="shared" si="48"/>
        <v>0</v>
      </c>
      <c r="W26" s="40" t="str">
        <f t="shared" si="49"/>
        <v>0</v>
      </c>
      <c r="X26" s="40" t="str">
        <f t="shared" si="50"/>
        <v>0</v>
      </c>
      <c r="Y26" s="40" t="str">
        <f t="shared" si="51"/>
        <v>0</v>
      </c>
    </row>
    <row r="27" spans="1:25" ht="151.5" customHeight="1" thickBot="1" x14ac:dyDescent="0.5">
      <c r="A27" s="41">
        <v>22</v>
      </c>
      <c r="B27" s="218" t="s">
        <v>1203</v>
      </c>
      <c r="C27" s="218"/>
      <c r="D27" s="101"/>
      <c r="E27" s="101"/>
      <c r="F27" s="101"/>
      <c r="G27" s="101"/>
      <c r="H27" s="101"/>
      <c r="I27" s="101"/>
      <c r="J27" s="101"/>
      <c r="K27" s="101"/>
      <c r="L27" s="101"/>
      <c r="M27" s="101"/>
      <c r="N27" s="125">
        <f t="shared" si="52"/>
        <v>0</v>
      </c>
      <c r="O27" s="120"/>
      <c r="Q27" s="40" t="str">
        <f t="shared" si="43"/>
        <v>0</v>
      </c>
      <c r="R27" s="40" t="str">
        <f t="shared" si="44"/>
        <v>0</v>
      </c>
      <c r="S27" s="40" t="str">
        <f t="shared" si="45"/>
        <v>0</v>
      </c>
      <c r="T27" s="40" t="str">
        <f t="shared" si="46"/>
        <v>0</v>
      </c>
      <c r="U27" s="40" t="str">
        <f t="shared" si="47"/>
        <v>0</v>
      </c>
      <c r="V27" s="40" t="str">
        <f t="shared" si="48"/>
        <v>0</v>
      </c>
      <c r="W27" s="40" t="str">
        <f t="shared" si="49"/>
        <v>0</v>
      </c>
      <c r="X27" s="40" t="str">
        <f t="shared" si="50"/>
        <v>0</v>
      </c>
      <c r="Y27" s="40" t="str">
        <f t="shared" si="51"/>
        <v>0</v>
      </c>
    </row>
    <row r="28" spans="1:25" ht="129.4" customHeight="1" thickBot="1" x14ac:dyDescent="0.5">
      <c r="A28" s="41">
        <v>23</v>
      </c>
      <c r="B28" s="218" t="s">
        <v>1205</v>
      </c>
      <c r="C28" s="218"/>
      <c r="D28" s="101"/>
      <c r="E28" s="101"/>
      <c r="F28" s="101"/>
      <c r="G28" s="101"/>
      <c r="H28" s="101"/>
      <c r="I28" s="101"/>
      <c r="J28" s="101"/>
      <c r="K28" s="101"/>
      <c r="L28" s="101"/>
      <c r="M28" s="101"/>
      <c r="N28" s="125">
        <f t="shared" si="52"/>
        <v>0</v>
      </c>
      <c r="O28" s="120"/>
      <c r="Q28" s="40" t="str">
        <f t="shared" ref="Q28:Q34" si="53">IF(AND(E28 &gt; 0, E28 &gt; N28), "1", "0")</f>
        <v>0</v>
      </c>
      <c r="R28" s="40" t="str">
        <f t="shared" ref="R28:R34" si="54">IF(AND(F28 &gt; 0, F28 &gt; N28), "1", "0")</f>
        <v>0</v>
      </c>
      <c r="S28" s="40" t="str">
        <f t="shared" ref="S28:S34" si="55">IF(AND(G28 &gt; 0, G28 &gt; N28), "1", "0")</f>
        <v>0</v>
      </c>
      <c r="T28" s="40" t="str">
        <f t="shared" ref="T28:T34" si="56">IF(AND(H28 &gt; 0, H28 &gt; N28), "1", "0")</f>
        <v>0</v>
      </c>
      <c r="U28" s="40" t="str">
        <f t="shared" ref="U28:U34" si="57">IF(AND(I28 &gt; 0, I28 &gt; N28), "1", "0")</f>
        <v>0</v>
      </c>
      <c r="V28" s="40" t="str">
        <f t="shared" ref="V28:V34" si="58">IF(AND(J28 &gt; 0, J28 &gt; N28), "1", "0")</f>
        <v>0</v>
      </c>
      <c r="W28" s="40" t="str">
        <f t="shared" ref="W28:W34" si="59">IF(AND(K28 &gt; 0, K28 &gt; N28), "1", "0")</f>
        <v>0</v>
      </c>
      <c r="X28" s="40" t="str">
        <f t="shared" ref="X28:X34" si="60">IF(AND(L28 &gt; 0, L28 &lt;&gt;N28), "1", "0")</f>
        <v>0</v>
      </c>
      <c r="Y28" s="40" t="str">
        <f t="shared" ref="Y28:Y34" si="61">IF(AND(M28 &gt; 0, M28 &gt; N28), "1", "0")</f>
        <v>0</v>
      </c>
    </row>
    <row r="29" spans="1:25" ht="119.25" customHeight="1" thickBot="1" x14ac:dyDescent="0.5">
      <c r="A29" s="41">
        <v>24</v>
      </c>
      <c r="B29" s="218" t="s">
        <v>1206</v>
      </c>
      <c r="C29" s="218"/>
      <c r="D29" s="101"/>
      <c r="E29" s="101"/>
      <c r="F29" s="101"/>
      <c r="G29" s="101"/>
      <c r="H29" s="101"/>
      <c r="I29" s="101"/>
      <c r="J29" s="101"/>
      <c r="K29" s="101"/>
      <c r="L29" s="101"/>
      <c r="M29" s="101"/>
      <c r="N29" s="125">
        <f t="shared" si="52"/>
        <v>0</v>
      </c>
      <c r="O29" s="120"/>
      <c r="Q29" s="40" t="str">
        <f t="shared" si="53"/>
        <v>0</v>
      </c>
      <c r="R29" s="40" t="str">
        <f t="shared" si="54"/>
        <v>0</v>
      </c>
      <c r="S29" s="40" t="str">
        <f t="shared" si="55"/>
        <v>0</v>
      </c>
      <c r="T29" s="40" t="str">
        <f t="shared" si="56"/>
        <v>0</v>
      </c>
      <c r="U29" s="40" t="str">
        <f t="shared" si="57"/>
        <v>0</v>
      </c>
      <c r="V29" s="40" t="str">
        <f t="shared" si="58"/>
        <v>0</v>
      </c>
      <c r="W29" s="40" t="str">
        <f t="shared" si="59"/>
        <v>0</v>
      </c>
      <c r="X29" s="40" t="str">
        <f t="shared" si="60"/>
        <v>0</v>
      </c>
      <c r="Y29" s="40" t="str">
        <f t="shared" si="61"/>
        <v>0</v>
      </c>
    </row>
    <row r="30" spans="1:25" ht="116.65" customHeight="1" thickBot="1" x14ac:dyDescent="0.5">
      <c r="A30" s="41">
        <v>25</v>
      </c>
      <c r="B30" s="218" t="s">
        <v>1193</v>
      </c>
      <c r="C30" s="218"/>
      <c r="D30" s="101"/>
      <c r="E30" s="101"/>
      <c r="F30" s="101"/>
      <c r="G30" s="101"/>
      <c r="H30" s="101"/>
      <c r="I30" s="101"/>
      <c r="J30" s="101"/>
      <c r="K30" s="101"/>
      <c r="L30" s="101"/>
      <c r="M30" s="101"/>
      <c r="N30" s="125">
        <f t="shared" si="52"/>
        <v>0</v>
      </c>
      <c r="O30" s="120"/>
      <c r="Q30" s="40" t="str">
        <f t="shared" si="53"/>
        <v>0</v>
      </c>
      <c r="R30" s="40" t="str">
        <f t="shared" si="54"/>
        <v>0</v>
      </c>
      <c r="S30" s="40" t="str">
        <f t="shared" si="55"/>
        <v>0</v>
      </c>
      <c r="T30" s="40" t="str">
        <f t="shared" si="56"/>
        <v>0</v>
      </c>
      <c r="U30" s="40" t="str">
        <f t="shared" si="57"/>
        <v>0</v>
      </c>
      <c r="V30" s="40" t="str">
        <f t="shared" si="58"/>
        <v>0</v>
      </c>
      <c r="W30" s="40" t="str">
        <f t="shared" si="59"/>
        <v>0</v>
      </c>
      <c r="X30" s="40" t="str">
        <f t="shared" si="60"/>
        <v>0</v>
      </c>
      <c r="Y30" s="40" t="str">
        <f t="shared" si="61"/>
        <v>0</v>
      </c>
    </row>
    <row r="31" spans="1:25" ht="65.650000000000006" customHeight="1" thickBot="1" x14ac:dyDescent="0.5">
      <c r="A31" s="41">
        <v>26</v>
      </c>
      <c r="B31" s="218" t="s">
        <v>1207</v>
      </c>
      <c r="C31" s="218"/>
      <c r="D31" s="101"/>
      <c r="E31" s="101"/>
      <c r="F31" s="101"/>
      <c r="G31" s="101"/>
      <c r="H31" s="101"/>
      <c r="I31" s="101"/>
      <c r="J31" s="101"/>
      <c r="K31" s="101"/>
      <c r="L31" s="101"/>
      <c r="M31" s="101"/>
      <c r="N31" s="125">
        <f t="shared" si="52"/>
        <v>0</v>
      </c>
      <c r="O31" s="120"/>
      <c r="Q31" s="40" t="str">
        <f t="shared" si="53"/>
        <v>0</v>
      </c>
      <c r="R31" s="40" t="str">
        <f t="shared" si="54"/>
        <v>0</v>
      </c>
      <c r="S31" s="40" t="str">
        <f t="shared" si="55"/>
        <v>0</v>
      </c>
      <c r="T31" s="40" t="str">
        <f t="shared" si="56"/>
        <v>0</v>
      </c>
      <c r="U31" s="40" t="str">
        <f t="shared" si="57"/>
        <v>0</v>
      </c>
      <c r="V31" s="40" t="str">
        <f t="shared" si="58"/>
        <v>0</v>
      </c>
      <c r="W31" s="40" t="str">
        <f t="shared" si="59"/>
        <v>0</v>
      </c>
      <c r="X31" s="40" t="str">
        <f t="shared" si="60"/>
        <v>0</v>
      </c>
      <c r="Y31" s="40" t="str">
        <f t="shared" si="61"/>
        <v>0</v>
      </c>
    </row>
    <row r="32" spans="1:25" ht="89.65" customHeight="1" thickBot="1" x14ac:dyDescent="0.5">
      <c r="A32" s="41">
        <v>27</v>
      </c>
      <c r="B32" s="218" t="s">
        <v>1208</v>
      </c>
      <c r="C32" s="218"/>
      <c r="D32" s="101"/>
      <c r="E32" s="101"/>
      <c r="F32" s="101"/>
      <c r="G32" s="101"/>
      <c r="H32" s="101"/>
      <c r="I32" s="101"/>
      <c r="J32" s="101"/>
      <c r="K32" s="101"/>
      <c r="L32" s="101"/>
      <c r="M32" s="101"/>
      <c r="N32" s="125">
        <f t="shared" si="52"/>
        <v>0</v>
      </c>
      <c r="O32" s="120"/>
      <c r="Q32" s="40" t="str">
        <f t="shared" si="53"/>
        <v>0</v>
      </c>
      <c r="R32" s="40" t="str">
        <f t="shared" si="54"/>
        <v>0</v>
      </c>
      <c r="S32" s="40" t="str">
        <f t="shared" si="55"/>
        <v>0</v>
      </c>
      <c r="T32" s="40" t="str">
        <f t="shared" si="56"/>
        <v>0</v>
      </c>
      <c r="U32" s="40" t="str">
        <f t="shared" si="57"/>
        <v>0</v>
      </c>
      <c r="V32" s="40" t="str">
        <f t="shared" si="58"/>
        <v>0</v>
      </c>
      <c r="W32" s="40" t="str">
        <f t="shared" si="59"/>
        <v>0</v>
      </c>
      <c r="X32" s="40" t="str">
        <f t="shared" si="60"/>
        <v>0</v>
      </c>
      <c r="Y32" s="40" t="str">
        <f t="shared" si="61"/>
        <v>0</v>
      </c>
    </row>
    <row r="33" spans="1:25" ht="84" customHeight="1" thickBot="1" x14ac:dyDescent="0.5">
      <c r="A33" s="41">
        <v>28</v>
      </c>
      <c r="B33" s="218" t="s">
        <v>1209</v>
      </c>
      <c r="C33" s="218"/>
      <c r="D33" s="101"/>
      <c r="E33" s="101"/>
      <c r="F33" s="101"/>
      <c r="G33" s="101"/>
      <c r="H33" s="101"/>
      <c r="I33" s="101"/>
      <c r="J33" s="101"/>
      <c r="K33" s="101"/>
      <c r="L33" s="101"/>
      <c r="M33" s="101"/>
      <c r="N33" s="125">
        <f t="shared" si="52"/>
        <v>0</v>
      </c>
      <c r="O33" s="120"/>
      <c r="Q33" s="40" t="str">
        <f t="shared" si="53"/>
        <v>0</v>
      </c>
      <c r="R33" s="40" t="str">
        <f t="shared" si="54"/>
        <v>0</v>
      </c>
      <c r="S33" s="40" t="str">
        <f t="shared" si="55"/>
        <v>0</v>
      </c>
      <c r="T33" s="40" t="str">
        <f t="shared" si="56"/>
        <v>0</v>
      </c>
      <c r="U33" s="40" t="str">
        <f t="shared" si="57"/>
        <v>0</v>
      </c>
      <c r="V33" s="40" t="str">
        <f t="shared" si="58"/>
        <v>0</v>
      </c>
      <c r="W33" s="40" t="str">
        <f t="shared" si="59"/>
        <v>0</v>
      </c>
      <c r="X33" s="40" t="str">
        <f t="shared" si="60"/>
        <v>0</v>
      </c>
      <c r="Y33" s="40" t="str">
        <f t="shared" si="61"/>
        <v>0</v>
      </c>
    </row>
    <row r="34" spans="1:25" ht="74.650000000000006" customHeight="1" thickBot="1" x14ac:dyDescent="0.5">
      <c r="A34" s="41">
        <v>29</v>
      </c>
      <c r="B34" s="218" t="s">
        <v>1210</v>
      </c>
      <c r="C34" s="218"/>
      <c r="D34" s="101"/>
      <c r="E34" s="101"/>
      <c r="F34" s="101"/>
      <c r="G34" s="101"/>
      <c r="H34" s="101"/>
      <c r="I34" s="101"/>
      <c r="J34" s="101"/>
      <c r="K34" s="101"/>
      <c r="L34" s="101"/>
      <c r="M34" s="101"/>
      <c r="N34" s="125">
        <f t="shared" si="52"/>
        <v>0</v>
      </c>
      <c r="O34" s="120"/>
      <c r="Q34" s="40" t="str">
        <f t="shared" si="53"/>
        <v>0</v>
      </c>
      <c r="R34" s="40" t="str">
        <f t="shared" si="54"/>
        <v>0</v>
      </c>
      <c r="S34" s="40" t="str">
        <f t="shared" si="55"/>
        <v>0</v>
      </c>
      <c r="T34" s="40" t="str">
        <f t="shared" si="56"/>
        <v>0</v>
      </c>
      <c r="U34" s="40" t="str">
        <f t="shared" si="57"/>
        <v>0</v>
      </c>
      <c r="V34" s="40" t="str">
        <f t="shared" si="58"/>
        <v>0</v>
      </c>
      <c r="W34" s="40" t="str">
        <f t="shared" si="59"/>
        <v>0</v>
      </c>
      <c r="X34" s="40" t="str">
        <f t="shared" si="60"/>
        <v>0</v>
      </c>
      <c r="Y34" s="40" t="str">
        <f t="shared" si="61"/>
        <v>0</v>
      </c>
    </row>
    <row r="35" spans="1:25" ht="85.15" customHeight="1" thickBot="1" x14ac:dyDescent="0.5">
      <c r="A35" s="41">
        <v>30</v>
      </c>
      <c r="B35" s="218" t="s">
        <v>1211</v>
      </c>
      <c r="C35" s="218"/>
      <c r="D35" s="101"/>
      <c r="E35" s="101"/>
      <c r="F35" s="101"/>
      <c r="G35" s="101"/>
      <c r="H35" s="101"/>
      <c r="I35" s="101"/>
      <c r="J35" s="101"/>
      <c r="K35" s="101"/>
      <c r="L35" s="101"/>
      <c r="M35" s="101"/>
      <c r="N35" s="131" t="s">
        <v>603</v>
      </c>
      <c r="O35" s="120"/>
      <c r="Q35" s="40" t="str">
        <f>IF(E35="نعم
Yes", "1", "0")</f>
        <v>0</v>
      </c>
      <c r="R35" s="40" t="str">
        <f t="shared" ref="R35" si="62">IF(F35="نعم
Yes", "1", "0")</f>
        <v>0</v>
      </c>
      <c r="S35" s="40" t="str">
        <f t="shared" ref="S35" si="63">IF(G35="نعم
Yes", "1", "0")</f>
        <v>0</v>
      </c>
      <c r="T35" s="40" t="str">
        <f t="shared" ref="T35" si="64">IF(H35="نعم
Yes", "1", "0")</f>
        <v>0</v>
      </c>
      <c r="U35" s="40" t="str">
        <f t="shared" ref="U35" si="65">IF(I35="نعم
Yes", "1", "0")</f>
        <v>0</v>
      </c>
      <c r="V35" s="40" t="str">
        <f t="shared" ref="V35" si="66">IF(J35="نعم
Yes", "1", "0")</f>
        <v>0</v>
      </c>
      <c r="W35" s="40" t="str">
        <f t="shared" ref="W35" si="67">IF(K35="نعم
Yes", "1", "0")</f>
        <v>0</v>
      </c>
      <c r="X35" s="40" t="str">
        <f t="shared" ref="X35" si="68">IF(L35="نعم
Yes", "1", "0")</f>
        <v>0</v>
      </c>
      <c r="Y35" s="40" t="str">
        <f t="shared" ref="Y35" si="69">IF(M35="نعم
Yes", "1", "0")</f>
        <v>0</v>
      </c>
    </row>
    <row r="36" spans="1:25" ht="120.4" customHeight="1" thickBot="1" x14ac:dyDescent="0.5">
      <c r="A36" s="41">
        <v>31</v>
      </c>
      <c r="B36" s="218" t="s">
        <v>1212</v>
      </c>
      <c r="C36" s="218"/>
      <c r="D36" s="101"/>
      <c r="E36" s="101"/>
      <c r="F36" s="101"/>
      <c r="G36" s="101"/>
      <c r="H36" s="101"/>
      <c r="I36" s="101"/>
      <c r="J36" s="101"/>
      <c r="K36" s="101"/>
      <c r="L36" s="101"/>
      <c r="M36" s="101"/>
      <c r="N36" s="131" t="s">
        <v>603</v>
      </c>
      <c r="O36" s="120"/>
      <c r="Q36" s="40" t="str">
        <f t="shared" ref="Q36:Q46" si="70">IF(E36="نعم
Yes", "1", "0")</f>
        <v>0</v>
      </c>
      <c r="R36" s="40" t="str">
        <f t="shared" ref="R36:R46" si="71">IF(F36="نعم
Yes", "1", "0")</f>
        <v>0</v>
      </c>
      <c r="S36" s="40" t="str">
        <f t="shared" ref="S36:S46" si="72">IF(G36="نعم
Yes", "1", "0")</f>
        <v>0</v>
      </c>
      <c r="T36" s="40" t="str">
        <f t="shared" ref="T36:T46" si="73">IF(H36="نعم
Yes", "1", "0")</f>
        <v>0</v>
      </c>
      <c r="U36" s="40" t="str">
        <f t="shared" ref="U36:U46" si="74">IF(I36="نعم
Yes", "1", "0")</f>
        <v>0</v>
      </c>
      <c r="V36" s="40" t="str">
        <f t="shared" ref="V36:V46" si="75">IF(J36="نعم
Yes", "1", "0")</f>
        <v>0</v>
      </c>
      <c r="W36" s="40" t="str">
        <f t="shared" ref="W36:W46" si="76">IF(K36="نعم
Yes", "1", "0")</f>
        <v>0</v>
      </c>
      <c r="X36" s="40" t="str">
        <f t="shared" ref="X36:X46" si="77">IF(L36="نعم
Yes", "1", "0")</f>
        <v>0</v>
      </c>
      <c r="Y36" s="40" t="str">
        <f t="shared" ref="Y36:Y46" si="78">IF(M36="نعم
Yes", "1", "0")</f>
        <v>0</v>
      </c>
    </row>
    <row r="37" spans="1:25" ht="124.9" customHeight="1" thickBot="1" x14ac:dyDescent="0.5">
      <c r="A37" s="41">
        <v>32</v>
      </c>
      <c r="B37" s="218" t="s">
        <v>1213</v>
      </c>
      <c r="C37" s="218"/>
      <c r="D37" s="101"/>
      <c r="E37" s="101"/>
      <c r="F37" s="101"/>
      <c r="G37" s="101"/>
      <c r="H37" s="101"/>
      <c r="I37" s="101"/>
      <c r="J37" s="101"/>
      <c r="K37" s="101"/>
      <c r="L37" s="101"/>
      <c r="M37" s="101"/>
      <c r="N37" s="131" t="s">
        <v>603</v>
      </c>
      <c r="O37" s="120"/>
      <c r="Q37" s="40" t="str">
        <f t="shared" si="70"/>
        <v>0</v>
      </c>
      <c r="R37" s="40" t="str">
        <f t="shared" si="71"/>
        <v>0</v>
      </c>
      <c r="S37" s="40" t="str">
        <f t="shared" si="72"/>
        <v>0</v>
      </c>
      <c r="T37" s="40" t="str">
        <f t="shared" si="73"/>
        <v>0</v>
      </c>
      <c r="U37" s="40" t="str">
        <f t="shared" si="74"/>
        <v>0</v>
      </c>
      <c r="V37" s="40" t="str">
        <f t="shared" si="75"/>
        <v>0</v>
      </c>
      <c r="W37" s="40" t="str">
        <f t="shared" si="76"/>
        <v>0</v>
      </c>
      <c r="X37" s="40" t="str">
        <f t="shared" si="77"/>
        <v>0</v>
      </c>
      <c r="Y37" s="40" t="str">
        <f t="shared" si="78"/>
        <v>0</v>
      </c>
    </row>
    <row r="38" spans="1:25" ht="118.9" customHeight="1" thickBot="1" x14ac:dyDescent="0.5">
      <c r="A38" s="41">
        <v>33</v>
      </c>
      <c r="B38" s="218" t="s">
        <v>1214</v>
      </c>
      <c r="C38" s="218"/>
      <c r="D38" s="101"/>
      <c r="E38" s="101"/>
      <c r="F38" s="101"/>
      <c r="G38" s="101"/>
      <c r="H38" s="101"/>
      <c r="I38" s="101"/>
      <c r="J38" s="101"/>
      <c r="K38" s="101"/>
      <c r="L38" s="101"/>
      <c r="M38" s="101"/>
      <c r="N38" s="131" t="s">
        <v>603</v>
      </c>
      <c r="O38" s="120"/>
      <c r="Q38" s="40" t="str">
        <f t="shared" si="70"/>
        <v>0</v>
      </c>
      <c r="R38" s="40" t="str">
        <f t="shared" si="71"/>
        <v>0</v>
      </c>
      <c r="S38" s="40" t="str">
        <f t="shared" si="72"/>
        <v>0</v>
      </c>
      <c r="T38" s="40" t="str">
        <f t="shared" si="73"/>
        <v>0</v>
      </c>
      <c r="U38" s="40" t="str">
        <f t="shared" si="74"/>
        <v>0</v>
      </c>
      <c r="V38" s="40" t="str">
        <f t="shared" si="75"/>
        <v>0</v>
      </c>
      <c r="W38" s="40" t="str">
        <f t="shared" si="76"/>
        <v>0</v>
      </c>
      <c r="X38" s="40" t="str">
        <f t="shared" si="77"/>
        <v>0</v>
      </c>
      <c r="Y38" s="40" t="str">
        <f t="shared" si="78"/>
        <v>0</v>
      </c>
    </row>
    <row r="39" spans="1:25" ht="118.9" customHeight="1" thickBot="1" x14ac:dyDescent="0.5">
      <c r="A39" s="41">
        <v>34</v>
      </c>
      <c r="B39" s="218" t="s">
        <v>1215</v>
      </c>
      <c r="C39" s="218"/>
      <c r="D39" s="101"/>
      <c r="E39" s="101"/>
      <c r="F39" s="101"/>
      <c r="G39" s="101"/>
      <c r="H39" s="101"/>
      <c r="I39" s="101"/>
      <c r="J39" s="101"/>
      <c r="K39" s="101"/>
      <c r="L39" s="101"/>
      <c r="M39" s="101"/>
      <c r="N39" s="131" t="s">
        <v>603</v>
      </c>
      <c r="O39" s="120"/>
      <c r="Q39" s="40" t="str">
        <f t="shared" si="70"/>
        <v>0</v>
      </c>
      <c r="R39" s="40" t="str">
        <f t="shared" si="71"/>
        <v>0</v>
      </c>
      <c r="S39" s="40" t="str">
        <f t="shared" si="72"/>
        <v>0</v>
      </c>
      <c r="T39" s="40" t="str">
        <f t="shared" si="73"/>
        <v>0</v>
      </c>
      <c r="U39" s="40" t="str">
        <f t="shared" si="74"/>
        <v>0</v>
      </c>
      <c r="V39" s="40" t="str">
        <f t="shared" si="75"/>
        <v>0</v>
      </c>
      <c r="W39" s="40" t="str">
        <f t="shared" si="76"/>
        <v>0</v>
      </c>
      <c r="X39" s="40" t="str">
        <f t="shared" si="77"/>
        <v>0</v>
      </c>
      <c r="Y39" s="40" t="str">
        <f t="shared" si="78"/>
        <v>0</v>
      </c>
    </row>
    <row r="40" spans="1:25" ht="77.25" customHeight="1" thickBot="1" x14ac:dyDescent="0.5">
      <c r="A40" s="41">
        <v>35</v>
      </c>
      <c r="B40" s="218" t="s">
        <v>1216</v>
      </c>
      <c r="C40" s="218"/>
      <c r="D40" s="101"/>
      <c r="E40" s="101"/>
      <c r="F40" s="101"/>
      <c r="G40" s="101"/>
      <c r="H40" s="101"/>
      <c r="I40" s="101"/>
      <c r="J40" s="101"/>
      <c r="K40" s="101"/>
      <c r="L40" s="101"/>
      <c r="M40" s="101"/>
      <c r="N40" s="131" t="s">
        <v>603</v>
      </c>
      <c r="O40" s="120"/>
      <c r="Q40" s="40" t="str">
        <f t="shared" si="70"/>
        <v>0</v>
      </c>
      <c r="R40" s="40" t="str">
        <f t="shared" si="71"/>
        <v>0</v>
      </c>
      <c r="S40" s="40" t="str">
        <f t="shared" si="72"/>
        <v>0</v>
      </c>
      <c r="T40" s="40" t="str">
        <f t="shared" si="73"/>
        <v>0</v>
      </c>
      <c r="U40" s="40" t="str">
        <f t="shared" si="74"/>
        <v>0</v>
      </c>
      <c r="V40" s="40" t="str">
        <f t="shared" si="75"/>
        <v>0</v>
      </c>
      <c r="W40" s="40" t="str">
        <f t="shared" si="76"/>
        <v>0</v>
      </c>
      <c r="X40" s="40" t="str">
        <f t="shared" si="77"/>
        <v>0</v>
      </c>
      <c r="Y40" s="40" t="str">
        <f t="shared" si="78"/>
        <v>0</v>
      </c>
    </row>
    <row r="41" spans="1:25" ht="124.5" customHeight="1" thickBot="1" x14ac:dyDescent="0.5">
      <c r="A41" s="41">
        <v>36</v>
      </c>
      <c r="B41" s="218" t="s">
        <v>1217</v>
      </c>
      <c r="C41" s="218"/>
      <c r="D41" s="101"/>
      <c r="E41" s="101"/>
      <c r="F41" s="101"/>
      <c r="G41" s="101"/>
      <c r="H41" s="101"/>
      <c r="I41" s="101"/>
      <c r="J41" s="101"/>
      <c r="K41" s="101"/>
      <c r="L41" s="101"/>
      <c r="M41" s="101"/>
      <c r="N41" s="131" t="s">
        <v>603</v>
      </c>
      <c r="O41" s="120"/>
      <c r="Q41" s="40" t="str">
        <f t="shared" si="70"/>
        <v>0</v>
      </c>
      <c r="R41" s="40" t="str">
        <f t="shared" si="71"/>
        <v>0</v>
      </c>
      <c r="S41" s="40" t="str">
        <f t="shared" si="72"/>
        <v>0</v>
      </c>
      <c r="T41" s="40" t="str">
        <f t="shared" si="73"/>
        <v>0</v>
      </c>
      <c r="U41" s="40" t="str">
        <f t="shared" si="74"/>
        <v>0</v>
      </c>
      <c r="V41" s="40" t="str">
        <f t="shared" si="75"/>
        <v>0</v>
      </c>
      <c r="W41" s="40" t="str">
        <f t="shared" si="76"/>
        <v>0</v>
      </c>
      <c r="X41" s="40" t="str">
        <f t="shared" si="77"/>
        <v>0</v>
      </c>
      <c r="Y41" s="40" t="str">
        <f t="shared" si="78"/>
        <v>0</v>
      </c>
    </row>
    <row r="42" spans="1:25" ht="78" customHeight="1" thickBot="1" x14ac:dyDescent="0.5">
      <c r="A42" s="41">
        <v>37</v>
      </c>
      <c r="B42" s="218" t="s">
        <v>1204</v>
      </c>
      <c r="C42" s="218"/>
      <c r="D42" s="101"/>
      <c r="E42" s="101"/>
      <c r="F42" s="101"/>
      <c r="G42" s="101"/>
      <c r="H42" s="101"/>
      <c r="I42" s="101"/>
      <c r="J42" s="101"/>
      <c r="K42" s="101"/>
      <c r="L42" s="101"/>
      <c r="M42" s="101"/>
      <c r="N42" s="131" t="s">
        <v>603</v>
      </c>
      <c r="O42" s="120"/>
      <c r="Q42" s="40" t="str">
        <f t="shared" si="70"/>
        <v>0</v>
      </c>
      <c r="R42" s="40" t="str">
        <f t="shared" si="71"/>
        <v>0</v>
      </c>
      <c r="S42" s="40" t="str">
        <f t="shared" si="72"/>
        <v>0</v>
      </c>
      <c r="T42" s="40" t="str">
        <f t="shared" si="73"/>
        <v>0</v>
      </c>
      <c r="U42" s="40" t="str">
        <f t="shared" si="74"/>
        <v>0</v>
      </c>
      <c r="V42" s="40" t="str">
        <f t="shared" si="75"/>
        <v>0</v>
      </c>
      <c r="W42" s="40" t="str">
        <f t="shared" si="76"/>
        <v>0</v>
      </c>
      <c r="X42" s="40" t="str">
        <f t="shared" si="77"/>
        <v>0</v>
      </c>
      <c r="Y42" s="40" t="str">
        <f t="shared" si="78"/>
        <v>0</v>
      </c>
    </row>
    <row r="43" spans="1:25" ht="78" customHeight="1" thickBot="1" x14ac:dyDescent="0.5">
      <c r="A43" s="41">
        <v>38</v>
      </c>
      <c r="B43" s="218" t="s">
        <v>1202</v>
      </c>
      <c r="C43" s="218"/>
      <c r="D43" s="101"/>
      <c r="E43" s="101"/>
      <c r="F43" s="101"/>
      <c r="G43" s="101"/>
      <c r="H43" s="101"/>
      <c r="I43" s="101"/>
      <c r="J43" s="101"/>
      <c r="K43" s="101"/>
      <c r="L43" s="101"/>
      <c r="M43" s="101"/>
      <c r="N43" s="131" t="s">
        <v>603</v>
      </c>
      <c r="O43" s="120"/>
      <c r="Q43" s="40" t="str">
        <f t="shared" si="70"/>
        <v>0</v>
      </c>
      <c r="R43" s="40" t="str">
        <f t="shared" si="71"/>
        <v>0</v>
      </c>
      <c r="S43" s="40" t="str">
        <f t="shared" si="72"/>
        <v>0</v>
      </c>
      <c r="T43" s="40" t="str">
        <f t="shared" si="73"/>
        <v>0</v>
      </c>
      <c r="U43" s="40" t="str">
        <f t="shared" si="74"/>
        <v>0</v>
      </c>
      <c r="V43" s="40" t="str">
        <f t="shared" si="75"/>
        <v>0</v>
      </c>
      <c r="W43" s="40" t="str">
        <f t="shared" si="76"/>
        <v>0</v>
      </c>
      <c r="X43" s="40" t="str">
        <f t="shared" si="77"/>
        <v>0</v>
      </c>
      <c r="Y43" s="40" t="str">
        <f t="shared" si="78"/>
        <v>0</v>
      </c>
    </row>
    <row r="44" spans="1:25" ht="127.9" customHeight="1" thickBot="1" x14ac:dyDescent="0.5">
      <c r="A44" s="41">
        <v>39</v>
      </c>
      <c r="B44" s="218" t="s">
        <v>1201</v>
      </c>
      <c r="C44" s="218"/>
      <c r="D44" s="101"/>
      <c r="E44" s="101"/>
      <c r="F44" s="101"/>
      <c r="G44" s="101"/>
      <c r="H44" s="101"/>
      <c r="I44" s="101"/>
      <c r="J44" s="101"/>
      <c r="K44" s="101"/>
      <c r="L44" s="101"/>
      <c r="M44" s="101"/>
      <c r="N44" s="131" t="s">
        <v>603</v>
      </c>
      <c r="O44" s="120"/>
      <c r="Q44" s="40" t="str">
        <f t="shared" si="70"/>
        <v>0</v>
      </c>
      <c r="R44" s="40" t="str">
        <f t="shared" si="71"/>
        <v>0</v>
      </c>
      <c r="S44" s="40" t="str">
        <f t="shared" si="72"/>
        <v>0</v>
      </c>
      <c r="T44" s="40" t="str">
        <f t="shared" si="73"/>
        <v>0</v>
      </c>
      <c r="U44" s="40" t="str">
        <f t="shared" si="74"/>
        <v>0</v>
      </c>
      <c r="V44" s="40" t="str">
        <f t="shared" si="75"/>
        <v>0</v>
      </c>
      <c r="W44" s="40" t="str">
        <f t="shared" si="76"/>
        <v>0</v>
      </c>
      <c r="X44" s="40" t="str">
        <f t="shared" si="77"/>
        <v>0</v>
      </c>
      <c r="Y44" s="40" t="str">
        <f t="shared" si="78"/>
        <v>0</v>
      </c>
    </row>
    <row r="45" spans="1:25" ht="143.65" customHeight="1" thickBot="1" x14ac:dyDescent="0.5">
      <c r="A45" s="41">
        <v>40</v>
      </c>
      <c r="B45" s="218" t="s">
        <v>1200</v>
      </c>
      <c r="C45" s="218"/>
      <c r="D45" s="101"/>
      <c r="E45" s="101"/>
      <c r="F45" s="101"/>
      <c r="G45" s="101"/>
      <c r="H45" s="101"/>
      <c r="I45" s="101"/>
      <c r="J45" s="101"/>
      <c r="K45" s="101"/>
      <c r="L45" s="101"/>
      <c r="M45" s="101"/>
      <c r="N45" s="131" t="s">
        <v>603</v>
      </c>
      <c r="O45" s="120"/>
      <c r="Q45" s="40" t="str">
        <f t="shared" si="70"/>
        <v>0</v>
      </c>
      <c r="R45" s="40" t="str">
        <f t="shared" si="71"/>
        <v>0</v>
      </c>
      <c r="S45" s="40" t="str">
        <f t="shared" si="72"/>
        <v>0</v>
      </c>
      <c r="T45" s="40" t="str">
        <f t="shared" si="73"/>
        <v>0</v>
      </c>
      <c r="U45" s="40" t="str">
        <f t="shared" si="74"/>
        <v>0</v>
      </c>
      <c r="V45" s="40" t="str">
        <f t="shared" si="75"/>
        <v>0</v>
      </c>
      <c r="W45" s="40" t="str">
        <f t="shared" si="76"/>
        <v>0</v>
      </c>
      <c r="X45" s="40" t="str">
        <f t="shared" si="77"/>
        <v>0</v>
      </c>
      <c r="Y45" s="40" t="str">
        <f t="shared" si="78"/>
        <v>0</v>
      </c>
    </row>
    <row r="46" spans="1:25" ht="139.5" customHeight="1" thickBot="1" x14ac:dyDescent="0.5">
      <c r="A46" s="41">
        <v>41</v>
      </c>
      <c r="B46" s="218" t="s">
        <v>1199</v>
      </c>
      <c r="C46" s="218"/>
      <c r="D46" s="101"/>
      <c r="E46" s="101"/>
      <c r="F46" s="101"/>
      <c r="G46" s="101"/>
      <c r="H46" s="101"/>
      <c r="I46" s="101"/>
      <c r="J46" s="101"/>
      <c r="K46" s="101"/>
      <c r="L46" s="101"/>
      <c r="M46" s="101"/>
      <c r="N46" s="131" t="s">
        <v>603</v>
      </c>
      <c r="O46" s="120"/>
      <c r="Q46" s="40" t="str">
        <f t="shared" si="70"/>
        <v>0</v>
      </c>
      <c r="R46" s="40" t="str">
        <f t="shared" si="71"/>
        <v>0</v>
      </c>
      <c r="S46" s="40" t="str">
        <f t="shared" si="72"/>
        <v>0</v>
      </c>
      <c r="T46" s="40" t="str">
        <f t="shared" si="73"/>
        <v>0</v>
      </c>
      <c r="U46" s="40" t="str">
        <f t="shared" si="74"/>
        <v>0</v>
      </c>
      <c r="V46" s="40" t="str">
        <f t="shared" si="75"/>
        <v>0</v>
      </c>
      <c r="W46" s="40" t="str">
        <f t="shared" si="76"/>
        <v>0</v>
      </c>
      <c r="X46" s="40" t="str">
        <f t="shared" si="77"/>
        <v>0</v>
      </c>
      <c r="Y46" s="40" t="str">
        <f t="shared" si="78"/>
        <v>0</v>
      </c>
    </row>
    <row r="47" spans="1:25" s="36" customFormat="1" ht="40.5" customHeight="1" thickBot="1" x14ac:dyDescent="0.6">
      <c r="A47" s="180" t="s">
        <v>336</v>
      </c>
      <c r="B47" s="180"/>
      <c r="C47" s="181"/>
      <c r="D47" s="100"/>
      <c r="E47" s="47">
        <f>(Q47/41)*100</f>
        <v>0</v>
      </c>
      <c r="F47" s="47">
        <f t="shared" ref="F47:M47" si="79">(R47/41)*100</f>
        <v>0</v>
      </c>
      <c r="G47" s="47">
        <f t="shared" si="79"/>
        <v>0</v>
      </c>
      <c r="H47" s="47">
        <f t="shared" si="79"/>
        <v>0</v>
      </c>
      <c r="I47" s="47">
        <f t="shared" si="79"/>
        <v>0</v>
      </c>
      <c r="J47" s="47">
        <f t="shared" si="79"/>
        <v>0</v>
      </c>
      <c r="K47" s="47">
        <f t="shared" si="79"/>
        <v>0</v>
      </c>
      <c r="L47" s="47">
        <f t="shared" si="79"/>
        <v>0</v>
      </c>
      <c r="M47" s="47">
        <f t="shared" si="79"/>
        <v>0</v>
      </c>
      <c r="N47" s="132"/>
      <c r="O47" s="48"/>
      <c r="Q47" s="61">
        <f>SUM(Q6+Q7+Q8+Q9+Q10+Q11+Q12+Q13+Q14+Q15+Q16+Q17+Q18+Q19+Q20+Q21+Q22+Q23+Q24+Q25+Q26+Q27+Q28+Q29+Q30+Q31+Q32+Q33+Q34+Q35+Q36+Q37+Q37+Q38+Q39+Q40+Q41+Q42+Q43+Q44+Q45+Q46)</f>
        <v>0</v>
      </c>
      <c r="R47" s="61">
        <f t="shared" ref="R47:Y47" si="80">SUM(R6+R7+R8+R9+R10+R11+R12+R13+R14+R15+R16+R17+R18+R19+R20+R21+R22+R23+R24+R25+R26+R27+R28+R29+R30+R31+R32+R33+R34+R35+R36+R37+R37+R38+R39+R40+R41+R42+R43+R44+R45+R46)</f>
        <v>0</v>
      </c>
      <c r="S47" s="61">
        <f t="shared" si="80"/>
        <v>0</v>
      </c>
      <c r="T47" s="61">
        <f t="shared" si="80"/>
        <v>0</v>
      </c>
      <c r="U47" s="61">
        <f t="shared" si="80"/>
        <v>0</v>
      </c>
      <c r="V47" s="61">
        <f t="shared" si="80"/>
        <v>0</v>
      </c>
      <c r="W47" s="61">
        <f t="shared" si="80"/>
        <v>0</v>
      </c>
      <c r="X47" s="61">
        <f t="shared" si="80"/>
        <v>0</v>
      </c>
      <c r="Y47" s="61">
        <f t="shared" si="80"/>
        <v>0</v>
      </c>
    </row>
  </sheetData>
  <protectedRanges>
    <protectedRange sqref="D5:N5 E6:N16 E22:N34" name="Range7"/>
    <protectedRange sqref="E5:N16 E22:N34" name="Range1"/>
    <protectedRange sqref="D6:D16 D22:D34" name="Range6_1"/>
    <protectedRange sqref="N17:N21 N35:N46" name="Range7_2"/>
    <protectedRange sqref="N17:N21 N35:N46" name="Range1_2"/>
    <protectedRange sqref="D17:M21 D35:M46" name="Range7_4_4"/>
  </protectedRanges>
  <mergeCells count="49">
    <mergeCell ref="A2:O2"/>
    <mergeCell ref="A1:O1"/>
    <mergeCell ref="O8:O9"/>
    <mergeCell ref="B9:C9"/>
    <mergeCell ref="B20:C20"/>
    <mergeCell ref="B10:C10"/>
    <mergeCell ref="A3:O3"/>
    <mergeCell ref="A5:C5"/>
    <mergeCell ref="B6:C6"/>
    <mergeCell ref="B8:C8"/>
    <mergeCell ref="B21:C21"/>
    <mergeCell ref="B22:C22"/>
    <mergeCell ref="B11:C11"/>
    <mergeCell ref="B12:C12"/>
    <mergeCell ref="B17:C17"/>
    <mergeCell ref="B18:C18"/>
    <mergeCell ref="B19:C19"/>
    <mergeCell ref="B13:C13"/>
    <mergeCell ref="B14:C14"/>
    <mergeCell ref="B15:C15"/>
    <mergeCell ref="B16:C16"/>
    <mergeCell ref="B23:C23"/>
    <mergeCell ref="B24:C24"/>
    <mergeCell ref="B34:C34"/>
    <mergeCell ref="B35:C35"/>
    <mergeCell ref="B36:C36"/>
    <mergeCell ref="B33:C33"/>
    <mergeCell ref="B30:C30"/>
    <mergeCell ref="B25:C25"/>
    <mergeCell ref="B26:C26"/>
    <mergeCell ref="B27:C27"/>
    <mergeCell ref="B28:C28"/>
    <mergeCell ref="B29:C29"/>
    <mergeCell ref="B37:C37"/>
    <mergeCell ref="B31:C31"/>
    <mergeCell ref="A47:C47"/>
    <mergeCell ref="O17:O18"/>
    <mergeCell ref="B7:C7"/>
    <mergeCell ref="O6:O7"/>
    <mergeCell ref="B44:C44"/>
    <mergeCell ref="B45:C45"/>
    <mergeCell ref="B46:C46"/>
    <mergeCell ref="B38:C38"/>
    <mergeCell ref="B39:C39"/>
    <mergeCell ref="B40:C40"/>
    <mergeCell ref="B41:C41"/>
    <mergeCell ref="B42:C42"/>
    <mergeCell ref="B43:C43"/>
    <mergeCell ref="B32:C32"/>
  </mergeCells>
  <conditionalFormatting sqref="D6:D16">
    <cfRule type="expression" dxfId="684" priority="391">
      <formula>#REF!=2</formula>
    </cfRule>
    <cfRule type="expression" dxfId="683" priority="390">
      <formula>#REF!=1</formula>
    </cfRule>
    <cfRule type="expression" dxfId="682" priority="389">
      <formula>#REF!=0</formula>
    </cfRule>
  </conditionalFormatting>
  <conditionalFormatting sqref="D17:D21">
    <cfRule type="expression" dxfId="681" priority="209">
      <formula>D17=0</formula>
    </cfRule>
  </conditionalFormatting>
  <conditionalFormatting sqref="D22:D34">
    <cfRule type="expression" dxfId="680" priority="59">
      <formula>#REF!=1</formula>
    </cfRule>
    <cfRule type="expression" dxfId="679" priority="58">
      <formula>#REF!=0</formula>
    </cfRule>
    <cfRule type="expression" dxfId="678" priority="60">
      <formula>#REF!=2</formula>
    </cfRule>
  </conditionalFormatting>
  <conditionalFormatting sqref="D35:D46">
    <cfRule type="expression" dxfId="677" priority="1">
      <formula>D35=0</formula>
    </cfRule>
    <cfRule type="expression" dxfId="676" priority="2">
      <formula>D35&lt;&gt;M35</formula>
    </cfRule>
    <cfRule type="expression" dxfId="675" priority="3">
      <formula>D35=M35</formula>
    </cfRule>
  </conditionalFormatting>
  <conditionalFormatting sqref="D17:E21">
    <cfRule type="expression" dxfId="674" priority="210">
      <formula>D17&lt;&gt;M17</formula>
    </cfRule>
    <cfRule type="expression" dxfId="673" priority="211">
      <formula>D17=M17</formula>
    </cfRule>
  </conditionalFormatting>
  <conditionalFormatting sqref="E6:E7">
    <cfRule type="expression" dxfId="672" priority="628">
      <formula>E6&lt;N6</formula>
    </cfRule>
    <cfRule type="expression" dxfId="671" priority="629">
      <formula>E6&gt;N6</formula>
    </cfRule>
  </conditionalFormatting>
  <conditionalFormatting sqref="E8:E16">
    <cfRule type="expression" dxfId="670" priority="388">
      <formula>E8&lt;N8</formula>
    </cfRule>
    <cfRule type="expression" dxfId="669" priority="387">
      <formula>E8&gt;N8</formula>
    </cfRule>
  </conditionalFormatting>
  <conditionalFormatting sqref="E22:E34">
    <cfRule type="expression" dxfId="668" priority="56">
      <formula>E22&lt;N22</formula>
    </cfRule>
    <cfRule type="expression" dxfId="667" priority="57">
      <formula>E22&gt;N22</formula>
    </cfRule>
  </conditionalFormatting>
  <conditionalFormatting sqref="E35:E46">
    <cfRule type="expression" dxfId="666" priority="29">
      <formula>E35&lt;&gt;N35</formula>
    </cfRule>
    <cfRule type="expression" dxfId="665" priority="30">
      <formula>E35=N35</formula>
    </cfRule>
  </conditionalFormatting>
  <conditionalFormatting sqref="E6:M46">
    <cfRule type="expression" dxfId="664" priority="4">
      <formula>E6=0</formula>
    </cfRule>
  </conditionalFormatting>
  <conditionalFormatting sqref="F6:F7">
    <cfRule type="expression" dxfId="663" priority="626">
      <formula>F6&gt;N6</formula>
    </cfRule>
    <cfRule type="expression" dxfId="662" priority="625">
      <formula>F6&lt;N6</formula>
    </cfRule>
  </conditionalFormatting>
  <conditionalFormatting sqref="F8:F16">
    <cfRule type="expression" dxfId="661" priority="384">
      <formula>F8&gt;N8</formula>
    </cfRule>
    <cfRule type="expression" dxfId="660" priority="385">
      <formula>F8&lt;N8</formula>
    </cfRule>
  </conditionalFormatting>
  <conditionalFormatting sqref="F17:F21">
    <cfRule type="expression" dxfId="659" priority="234">
      <formula>F17&lt;&gt;N17</formula>
    </cfRule>
    <cfRule type="expression" dxfId="658" priority="235">
      <formula>F17=N17</formula>
    </cfRule>
  </conditionalFormatting>
  <conditionalFormatting sqref="F22:F34">
    <cfRule type="expression" dxfId="657" priority="53">
      <formula>F22&lt;N22</formula>
    </cfRule>
    <cfRule type="expression" dxfId="656" priority="54">
      <formula>F22&gt;N22</formula>
    </cfRule>
  </conditionalFormatting>
  <conditionalFormatting sqref="F35:F46">
    <cfRule type="expression" dxfId="655" priority="27">
      <formula>F35=N35</formula>
    </cfRule>
    <cfRule type="expression" dxfId="654" priority="26">
      <formula>F35&lt;&gt;N35</formula>
    </cfRule>
  </conditionalFormatting>
  <conditionalFormatting sqref="G6:G7">
    <cfRule type="expression" dxfId="653" priority="623">
      <formula>G6&gt;N6</formula>
    </cfRule>
    <cfRule type="expression" dxfId="652" priority="622">
      <formula>G6&lt;N6</formula>
    </cfRule>
  </conditionalFormatting>
  <conditionalFormatting sqref="G8:G16">
    <cfRule type="expression" dxfId="651" priority="382">
      <formula>G8&lt;N8</formula>
    </cfRule>
    <cfRule type="expression" dxfId="650" priority="381">
      <formula>G8&gt;N8</formula>
    </cfRule>
  </conditionalFormatting>
  <conditionalFormatting sqref="G17:G21">
    <cfRule type="expression" dxfId="649" priority="231">
      <formula>G17&lt;&gt;N17</formula>
    </cfRule>
    <cfRule type="expression" dxfId="648" priority="232">
      <formula>G17=N17</formula>
    </cfRule>
  </conditionalFormatting>
  <conditionalFormatting sqref="G22:G34">
    <cfRule type="expression" dxfId="647" priority="51">
      <formula>G22&gt;N22</formula>
    </cfRule>
    <cfRule type="expression" dxfId="646" priority="50">
      <formula>G22&lt;N22</formula>
    </cfRule>
  </conditionalFormatting>
  <conditionalFormatting sqref="G35:G46">
    <cfRule type="expression" dxfId="645" priority="23">
      <formula>G35&lt;&gt;N35</formula>
    </cfRule>
    <cfRule type="expression" dxfId="644" priority="24">
      <formula>G35=N35</formula>
    </cfRule>
  </conditionalFormatting>
  <conditionalFormatting sqref="H17:H21">
    <cfRule type="expression" dxfId="643" priority="228">
      <formula>H17&lt;&gt;N17</formula>
    </cfRule>
    <cfRule type="expression" dxfId="642" priority="229">
      <formula>H17=N17</formula>
    </cfRule>
  </conditionalFormatting>
  <conditionalFormatting sqref="H35:H46">
    <cfRule type="expression" dxfId="641" priority="21">
      <formula>H35=N35</formula>
    </cfRule>
    <cfRule type="expression" dxfId="640" priority="20">
      <formula>H35&lt;&gt;N35</formula>
    </cfRule>
  </conditionalFormatting>
  <conditionalFormatting sqref="H6:I7">
    <cfRule type="expression" dxfId="639" priority="616">
      <formula>H6&lt;$N6</formula>
    </cfRule>
    <cfRule type="expression" dxfId="638" priority="617">
      <formula>H6&gt;$N6</formula>
    </cfRule>
  </conditionalFormatting>
  <conditionalFormatting sqref="H8:I16">
    <cfRule type="expression" dxfId="637" priority="375">
      <formula>H8&gt;$N8</formula>
    </cfRule>
    <cfRule type="expression" dxfId="636" priority="376">
      <formula>H8&lt;$N8</formula>
    </cfRule>
  </conditionalFormatting>
  <conditionalFormatting sqref="H22:I34">
    <cfRule type="expression" dxfId="635" priority="44">
      <formula>H22&lt;$N22</formula>
    </cfRule>
    <cfRule type="expression" dxfId="634" priority="45">
      <formula>H22&gt;$N22</formula>
    </cfRule>
  </conditionalFormatting>
  <conditionalFormatting sqref="I17:I21">
    <cfRule type="expression" dxfId="633" priority="226">
      <formula>I17=N17</formula>
    </cfRule>
    <cfRule type="expression" dxfId="632" priority="225">
      <formula>I17&lt;&gt;N17</formula>
    </cfRule>
  </conditionalFormatting>
  <conditionalFormatting sqref="I35:I46">
    <cfRule type="expression" dxfId="631" priority="18">
      <formula>I35=N35</formula>
    </cfRule>
    <cfRule type="expression" dxfId="630" priority="17">
      <formula>I35&lt;&gt;N35</formula>
    </cfRule>
  </conditionalFormatting>
  <conditionalFormatting sqref="J6:J7">
    <cfRule type="expression" dxfId="629" priority="614">
      <formula>J6&gt;N6</formula>
    </cfRule>
    <cfRule type="expression" dxfId="628" priority="613">
      <formula>J6&lt;N6</formula>
    </cfRule>
  </conditionalFormatting>
  <conditionalFormatting sqref="J8:J16">
    <cfRule type="expression" dxfId="627" priority="372">
      <formula>J8&gt;N8</formula>
    </cfRule>
    <cfRule type="expression" dxfId="626" priority="373">
      <formula>J8&lt;N8</formula>
    </cfRule>
  </conditionalFormatting>
  <conditionalFormatting sqref="J17:J21">
    <cfRule type="expression" dxfId="625" priority="223">
      <formula>J17=N17</formula>
    </cfRule>
    <cfRule type="expression" dxfId="624" priority="222">
      <formula>J17&lt;&gt;N17</formula>
    </cfRule>
  </conditionalFormatting>
  <conditionalFormatting sqref="J22:J34">
    <cfRule type="expression" dxfId="623" priority="41">
      <formula>J22&lt;N22</formula>
    </cfRule>
    <cfRule type="expression" dxfId="622" priority="42">
      <formula>J22&gt;N22</formula>
    </cfRule>
  </conditionalFormatting>
  <conditionalFormatting sqref="J35:J46">
    <cfRule type="expression" dxfId="621" priority="14">
      <formula>J35&lt;&gt;N35</formula>
    </cfRule>
    <cfRule type="expression" dxfId="620" priority="15">
      <formula>J35=N35</formula>
    </cfRule>
  </conditionalFormatting>
  <conditionalFormatting sqref="K6:K7">
    <cfRule type="expression" dxfId="619" priority="611">
      <formula>K6&gt;N6</formula>
    </cfRule>
    <cfRule type="expression" dxfId="618" priority="610">
      <formula>K6&lt;N6</formula>
    </cfRule>
  </conditionalFormatting>
  <conditionalFormatting sqref="K8:K16">
    <cfRule type="expression" dxfId="617" priority="369">
      <formula>K8&gt;N8</formula>
    </cfRule>
    <cfRule type="expression" dxfId="616" priority="370">
      <formula>K8&lt;N8</formula>
    </cfRule>
  </conditionalFormatting>
  <conditionalFormatting sqref="K17:K21">
    <cfRule type="expression" dxfId="615" priority="220">
      <formula>K17=N17</formula>
    </cfRule>
    <cfRule type="expression" dxfId="614" priority="219">
      <formula>K17&lt;&gt;N17</formula>
    </cfRule>
  </conditionalFormatting>
  <conditionalFormatting sqref="K22:K34">
    <cfRule type="expression" dxfId="613" priority="39">
      <formula>K22&gt;N22</formula>
    </cfRule>
    <cfRule type="expression" dxfId="612" priority="38">
      <formula>K22&lt;N22</formula>
    </cfRule>
  </conditionalFormatting>
  <conditionalFormatting sqref="K35:K46">
    <cfRule type="expression" dxfId="611" priority="11">
      <formula>K35&lt;&gt;N35</formula>
    </cfRule>
    <cfRule type="expression" dxfId="610" priority="12">
      <formula>K35=N35</formula>
    </cfRule>
  </conditionalFormatting>
  <conditionalFormatting sqref="L6:L7">
    <cfRule type="expression" dxfId="609" priority="608">
      <formula>L6&gt;N6</formula>
    </cfRule>
    <cfRule type="expression" dxfId="608" priority="607">
      <formula>L6&lt;N6</formula>
    </cfRule>
  </conditionalFormatting>
  <conditionalFormatting sqref="L8:L16">
    <cfRule type="expression" dxfId="607" priority="366">
      <formula>L8&gt;N8</formula>
    </cfRule>
    <cfRule type="expression" dxfId="606" priority="367">
      <formula>L8&lt;N8</formula>
    </cfRule>
  </conditionalFormatting>
  <conditionalFormatting sqref="L17:L21">
    <cfRule type="expression" dxfId="605" priority="216">
      <formula>L17&lt;&gt;N17</formula>
    </cfRule>
    <cfRule type="expression" dxfId="604" priority="217">
      <formula>L17=N17</formula>
    </cfRule>
  </conditionalFormatting>
  <conditionalFormatting sqref="L22:L34">
    <cfRule type="expression" dxfId="603" priority="36">
      <formula>L22&gt;N22</formula>
    </cfRule>
    <cfRule type="expression" dxfId="602" priority="35">
      <formula>L22&lt;N22</formula>
    </cfRule>
  </conditionalFormatting>
  <conditionalFormatting sqref="L35:L46">
    <cfRule type="expression" dxfId="601" priority="8">
      <formula>L35&lt;&gt;N35</formula>
    </cfRule>
    <cfRule type="expression" dxfId="600" priority="9">
      <formula>L35=N35</formula>
    </cfRule>
  </conditionalFormatting>
  <conditionalFormatting sqref="M6:M7">
    <cfRule type="expression" dxfId="599" priority="605">
      <formula>M6&gt;N6</formula>
    </cfRule>
    <cfRule type="expression" dxfId="598" priority="604">
      <formula>M6&lt;N6</formula>
    </cfRule>
  </conditionalFormatting>
  <conditionalFormatting sqref="M8:M16">
    <cfRule type="expression" dxfId="597" priority="364">
      <formula>M8&lt;N8</formula>
    </cfRule>
    <cfRule type="expression" dxfId="596" priority="363">
      <formula>M8&gt;N8</formula>
    </cfRule>
  </conditionalFormatting>
  <conditionalFormatting sqref="M17:M21">
    <cfRule type="expression" dxfId="595" priority="214">
      <formula>M17=N17</formula>
    </cfRule>
    <cfRule type="expression" dxfId="594" priority="213">
      <formula>M17&lt;&gt;N17</formula>
    </cfRule>
  </conditionalFormatting>
  <conditionalFormatting sqref="M22:M34">
    <cfRule type="expression" dxfId="593" priority="33">
      <formula>M22&gt;N22</formula>
    </cfRule>
    <cfRule type="expression" dxfId="592" priority="32">
      <formula>M22&lt;N22</formula>
    </cfRule>
  </conditionalFormatting>
  <conditionalFormatting sqref="M35:M46">
    <cfRule type="expression" dxfId="591" priority="6">
      <formula>M35=N35</formula>
    </cfRule>
    <cfRule type="expression" dxfId="590" priority="5">
      <formula>M35&lt;&gt;N35</formula>
    </cfRule>
  </conditionalFormatting>
  <conditionalFormatting sqref="N6:N16">
    <cfRule type="cellIs" dxfId="589" priority="599" operator="greaterThan">
      <formula>0</formula>
    </cfRule>
  </conditionalFormatting>
  <conditionalFormatting sqref="N22:N34">
    <cfRule type="cellIs" dxfId="588" priority="205" operator="greaterThan">
      <formula>0</formula>
    </cfRule>
  </conditionalFormatting>
  <conditionalFormatting sqref="N47">
    <cfRule type="cellIs" dxfId="587" priority="885" operator="greaterThan">
      <formula>0</formula>
    </cfRule>
  </conditionalFormatting>
  <conditionalFormatting sqref="O6 O8 O11:O16">
    <cfRule type="cellIs" dxfId="586" priority="686" operator="equal">
      <formula>"No "</formula>
    </cfRule>
    <cfRule type="cellIs" dxfId="585" priority="685" operator="equal">
      <formula>"Do not know"</formula>
    </cfRule>
    <cfRule type="cellIs" dxfId="584" priority="687" operator="equal">
      <formula>"Yes, only the lead agency on road safety"</formula>
    </cfRule>
    <cfRule type="cellIs" dxfId="583" priority="688" operator="equal">
      <formula>"Yes, for some government agencies and state-owned businesses"</formula>
    </cfRule>
    <cfRule type="cellIs" dxfId="582" priority="689" operator="equal">
      <formula>"Yes, for all government agencies and state-owned businesses"</formula>
    </cfRule>
    <cfRule type="cellIs" dxfId="581" priority="690" operator="equal">
      <formula>"No"</formula>
    </cfRule>
    <cfRule type="cellIs" dxfId="580" priority="691" operator="equal">
      <formula>"Yes"</formula>
    </cfRule>
    <cfRule type="cellIs" dxfId="579" priority="692" operator="equal">
      <formula>"Yes, but for some streets only"</formula>
    </cfRule>
    <cfRule type="cellIs" dxfId="578" priority="693" operator="equal">
      <formula>"Yes, but for some parts of the road network only"</formula>
    </cfRule>
    <cfRule type="cellIs" dxfId="577" priority="694" operator="equal">
      <formula>"Yes, through the whole country"</formula>
    </cfRule>
  </conditionalFormatting>
  <conditionalFormatting sqref="O20:O46">
    <cfRule type="cellIs" dxfId="576" priority="677" operator="equal">
      <formula>"Yes, only the lead agency on road safety"</formula>
    </cfRule>
    <cfRule type="cellIs" dxfId="575" priority="678" operator="equal">
      <formula>"Yes, for some government agencies and state-owned businesses"</formula>
    </cfRule>
    <cfRule type="cellIs" dxfId="574" priority="679" operator="equal">
      <formula>"Yes, for all government agencies and state-owned businesses"</formula>
    </cfRule>
    <cfRule type="cellIs" dxfId="573" priority="680" operator="equal">
      <formula>"No"</formula>
    </cfRule>
    <cfRule type="cellIs" dxfId="572" priority="676" operator="equal">
      <formula>"No "</formula>
    </cfRule>
    <cfRule type="cellIs" dxfId="571" priority="682" operator="equal">
      <formula>"Yes, but for some streets only"</formula>
    </cfRule>
    <cfRule type="cellIs" dxfId="570" priority="683" operator="equal">
      <formula>"Yes, but for some parts of the road network only"</formula>
    </cfRule>
    <cfRule type="cellIs" dxfId="569" priority="684" operator="equal">
      <formula>"Yes, through the whole country"</formula>
    </cfRule>
    <cfRule type="cellIs" dxfId="568" priority="675" operator="equal">
      <formula>"Do not know"</formula>
    </cfRule>
    <cfRule type="cellIs" dxfId="567" priority="681" operator="equal">
      <formula>"Yes"</formula>
    </cfRule>
  </conditionalFormatting>
  <pageMargins left="0.25" right="0.25" top="0.13" bottom="0.08" header="0.11" footer="0.1"/>
  <pageSetup paperSize="9" fitToWidth="0" fitToHeight="0" orientation="landscape" r:id="rId1"/>
  <ignoredErrors>
    <ignoredError sqref="Q17:Y17" 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7C1ECFB4-E991-4152-9A16-A3FADE743EB7}">
          <x14:formula1>
            <xm:f>'SINGLE CODES'!$B$8:$B$10</xm:f>
          </x14:formula1>
          <xm:sqref>D17:M21 D35:M46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77441-663C-4ACA-BFC0-0A007946FF98}">
  <dimension ref="A1:Z83"/>
  <sheetViews>
    <sheetView zoomScale="69" zoomScaleNormal="67" zoomScaleSheetLayoutView="50" workbookViewId="0">
      <selection activeCell="AI83" sqref="AI83"/>
    </sheetView>
  </sheetViews>
  <sheetFormatPr defaultColWidth="8.73046875" defaultRowHeight="15.75" x14ac:dyDescent="0.5"/>
  <cols>
    <col min="1" max="1" width="4.59765625" style="6" customWidth="1"/>
    <col min="2" max="2" width="14.265625" style="130" customWidth="1"/>
    <col min="3" max="3" width="39" style="94" customWidth="1"/>
    <col min="4" max="4" width="12.796875" style="5" customWidth="1"/>
    <col min="5" max="13" width="7.1328125" style="4" customWidth="1"/>
    <col min="14" max="14" width="17.59765625" style="4" customWidth="1"/>
    <col min="15" max="15" width="71.06640625" style="39" customWidth="1"/>
    <col min="16" max="16" width="8.73046875" style="4" hidden="1" customWidth="1"/>
    <col min="17" max="17" width="9.73046875" style="4" hidden="1" customWidth="1"/>
    <col min="18" max="25" width="7.73046875" style="4" hidden="1" customWidth="1"/>
    <col min="26" max="26" width="8.73046875" style="4" hidden="1" customWidth="1"/>
    <col min="27" max="27" width="0" style="4" hidden="1" customWidth="1"/>
    <col min="28" max="16384" width="8.73046875" style="4"/>
  </cols>
  <sheetData>
    <row r="1" spans="1:25" ht="82.5" customHeight="1" x14ac:dyDescent="0.45">
      <c r="A1" s="222" t="s">
        <v>1218</v>
      </c>
      <c r="B1" s="222"/>
      <c r="C1" s="222"/>
      <c r="D1" s="222"/>
      <c r="E1" s="222"/>
      <c r="F1" s="222"/>
      <c r="G1" s="222"/>
      <c r="H1" s="222"/>
      <c r="I1" s="222"/>
      <c r="J1" s="222"/>
      <c r="K1" s="222"/>
      <c r="L1" s="222"/>
      <c r="M1" s="222"/>
      <c r="N1" s="222"/>
      <c r="O1" s="222"/>
    </row>
    <row r="2" spans="1:25" ht="37.15" customHeight="1" x14ac:dyDescent="0.45">
      <c r="A2" s="164" t="s">
        <v>1359</v>
      </c>
      <c r="B2" s="164"/>
      <c r="C2" s="164"/>
      <c r="D2" s="164"/>
      <c r="E2" s="164"/>
      <c r="F2" s="164"/>
      <c r="G2" s="164"/>
      <c r="H2" s="164"/>
      <c r="I2" s="164"/>
      <c r="J2" s="164"/>
      <c r="K2" s="164"/>
      <c r="L2" s="164"/>
      <c r="M2" s="164"/>
      <c r="N2" s="164"/>
      <c r="O2" s="164"/>
      <c r="P2" s="58"/>
    </row>
    <row r="3" spans="1:25" ht="46.5" customHeight="1" x14ac:dyDescent="0.45">
      <c r="A3" s="165" t="s">
        <v>1360</v>
      </c>
      <c r="B3" s="165"/>
      <c r="C3" s="165"/>
      <c r="D3" s="165"/>
      <c r="E3" s="165"/>
      <c r="F3" s="165"/>
      <c r="G3" s="165"/>
      <c r="H3" s="165"/>
      <c r="I3" s="165"/>
      <c r="J3" s="165"/>
      <c r="K3" s="165"/>
      <c r="L3" s="165"/>
      <c r="M3" s="165"/>
      <c r="N3" s="165"/>
      <c r="O3" s="165"/>
      <c r="P3" s="58"/>
    </row>
    <row r="4" spans="1:25" ht="9" customHeight="1" x14ac:dyDescent="0.45">
      <c r="A4" s="56"/>
      <c r="C4" s="93"/>
      <c r="D4" s="76"/>
      <c r="E4" s="76"/>
      <c r="F4" s="76"/>
      <c r="G4" s="76"/>
      <c r="H4" s="76"/>
      <c r="I4" s="76"/>
      <c r="J4" s="76"/>
      <c r="K4" s="76"/>
      <c r="L4" s="76"/>
      <c r="N4" s="56"/>
      <c r="O4" s="56"/>
      <c r="P4" s="58"/>
    </row>
    <row r="5" spans="1:25" s="37" customFormat="1" ht="114.75" customHeight="1" thickBot="1" x14ac:dyDescent="0.75">
      <c r="A5" s="166" t="s">
        <v>652</v>
      </c>
      <c r="B5" s="167"/>
      <c r="C5" s="168"/>
      <c r="D5" s="78" t="s">
        <v>1361</v>
      </c>
      <c r="E5" s="78">
        <v>2022</v>
      </c>
      <c r="F5" s="78">
        <v>2023</v>
      </c>
      <c r="G5" s="78">
        <v>2024</v>
      </c>
      <c r="H5" s="78">
        <v>2025</v>
      </c>
      <c r="I5" s="78">
        <v>2026</v>
      </c>
      <c r="J5" s="78">
        <v>2027</v>
      </c>
      <c r="K5" s="78">
        <v>2028</v>
      </c>
      <c r="L5" s="78">
        <v>2029</v>
      </c>
      <c r="M5" s="78">
        <v>2030</v>
      </c>
      <c r="N5" s="77" t="s">
        <v>584</v>
      </c>
      <c r="O5" s="79" t="s">
        <v>582</v>
      </c>
      <c r="Q5" s="59" t="s">
        <v>396</v>
      </c>
      <c r="R5" s="59" t="s">
        <v>388</v>
      </c>
      <c r="S5" s="59" t="s">
        <v>389</v>
      </c>
      <c r="T5" s="60" t="s">
        <v>390</v>
      </c>
      <c r="U5" s="60" t="s">
        <v>577</v>
      </c>
      <c r="V5" s="60" t="s">
        <v>578</v>
      </c>
      <c r="W5" s="60" t="s">
        <v>579</v>
      </c>
      <c r="X5" s="60" t="s">
        <v>580</v>
      </c>
      <c r="Y5" s="60" t="s">
        <v>581</v>
      </c>
    </row>
    <row r="6" spans="1:25" ht="88.15" customHeight="1" thickBot="1" x14ac:dyDescent="0.5">
      <c r="A6" s="41">
        <v>1</v>
      </c>
      <c r="B6" s="219" t="s">
        <v>1223</v>
      </c>
      <c r="C6" s="219"/>
      <c r="D6" s="101"/>
      <c r="E6" s="101"/>
      <c r="F6" s="101"/>
      <c r="G6" s="101"/>
      <c r="H6" s="101"/>
      <c r="I6" s="101"/>
      <c r="J6" s="101"/>
      <c r="K6" s="101"/>
      <c r="L6" s="101"/>
      <c r="M6" s="101"/>
      <c r="N6" s="125">
        <f t="shared" ref="N6:N11" si="0">D6/2</f>
        <v>0</v>
      </c>
      <c r="O6" s="86"/>
      <c r="Q6" s="40" t="str">
        <f t="shared" ref="Q6:Q11" si="1">IF(AND(E6 &gt; 0, E6 &lt; N6), "1", "0")</f>
        <v>0</v>
      </c>
      <c r="R6" s="40" t="str">
        <f t="shared" ref="R6:R11" si="2">IF(AND(F6 &gt; 0, F6 &lt; N6), "1", "0")</f>
        <v>0</v>
      </c>
      <c r="S6" s="40" t="str">
        <f t="shared" ref="S6:S11" si="3">IF(AND(G6 &gt; 0, G6 &lt; N6), "1", "0")</f>
        <v>0</v>
      </c>
      <c r="T6" s="40" t="str">
        <f t="shared" ref="T6:T11" si="4">IF(AND(H6 &gt; 0, H6 &lt; N6), "1", "0")</f>
        <v>0</v>
      </c>
      <c r="U6" s="40" t="str">
        <f t="shared" ref="U6:U11" si="5">IF(AND(I6 &gt; 0, I6 &lt; N6), "1", "0")</f>
        <v>0</v>
      </c>
      <c r="V6" s="40" t="str">
        <f t="shared" ref="V6:V11" si="6">IF(AND(J6 &gt; 0, J6 &lt; N6), "1", "0")</f>
        <v>0</v>
      </c>
      <c r="W6" s="40" t="str">
        <f t="shared" ref="W6:W11" si="7">IF(AND(K6 &gt; 0, K6 &lt; N6), "1", "0")</f>
        <v>0</v>
      </c>
      <c r="X6" s="40" t="str">
        <f t="shared" ref="X6:X11" si="8">IF(AND(L6 &gt; 0, L6 &lt; N6), "1", "0")</f>
        <v>0</v>
      </c>
      <c r="Y6" s="40" t="str">
        <f t="shared" ref="Y6:Y11" si="9">IF(AND(M6 &gt; 0, M6 &lt; N6), "1", "0")</f>
        <v>0</v>
      </c>
    </row>
    <row r="7" spans="1:25" ht="100.9" customHeight="1" thickBot="1" x14ac:dyDescent="0.5">
      <c r="A7" s="41">
        <v>2</v>
      </c>
      <c r="B7" s="220" t="s">
        <v>720</v>
      </c>
      <c r="C7" s="221"/>
      <c r="D7" s="101"/>
      <c r="E7" s="101"/>
      <c r="F7" s="101"/>
      <c r="G7" s="101"/>
      <c r="H7" s="101"/>
      <c r="I7" s="101"/>
      <c r="J7" s="101"/>
      <c r="K7" s="101"/>
      <c r="L7" s="101"/>
      <c r="M7" s="101"/>
      <c r="N7" s="125">
        <f t="shared" si="0"/>
        <v>0</v>
      </c>
      <c r="O7" s="86"/>
      <c r="Q7" s="40" t="str">
        <f t="shared" si="1"/>
        <v>0</v>
      </c>
      <c r="R7" s="40" t="str">
        <f t="shared" si="2"/>
        <v>0</v>
      </c>
      <c r="S7" s="40" t="str">
        <f t="shared" si="3"/>
        <v>0</v>
      </c>
      <c r="T7" s="40" t="str">
        <f t="shared" si="4"/>
        <v>0</v>
      </c>
      <c r="U7" s="40" t="str">
        <f t="shared" si="5"/>
        <v>0</v>
      </c>
      <c r="V7" s="40" t="str">
        <f t="shared" si="6"/>
        <v>0</v>
      </c>
      <c r="W7" s="40" t="str">
        <f t="shared" si="7"/>
        <v>0</v>
      </c>
      <c r="X7" s="40" t="str">
        <f t="shared" si="8"/>
        <v>0</v>
      </c>
      <c r="Y7" s="40" t="str">
        <f t="shared" si="9"/>
        <v>0</v>
      </c>
    </row>
    <row r="8" spans="1:25" ht="71.650000000000006" customHeight="1" thickBot="1" x14ac:dyDescent="0.5">
      <c r="A8" s="41">
        <v>3</v>
      </c>
      <c r="B8" s="219" t="s">
        <v>1271</v>
      </c>
      <c r="C8" s="219"/>
      <c r="D8" s="101"/>
      <c r="E8" s="101"/>
      <c r="F8" s="101"/>
      <c r="G8" s="101"/>
      <c r="H8" s="101"/>
      <c r="I8" s="101"/>
      <c r="J8" s="101"/>
      <c r="K8" s="101"/>
      <c r="L8" s="101"/>
      <c r="M8" s="101"/>
      <c r="N8" s="125">
        <f t="shared" si="0"/>
        <v>0</v>
      </c>
      <c r="O8" s="86"/>
      <c r="Q8" s="40" t="str">
        <f t="shared" si="1"/>
        <v>0</v>
      </c>
      <c r="R8" s="40" t="str">
        <f t="shared" si="2"/>
        <v>0</v>
      </c>
      <c r="S8" s="40" t="str">
        <f t="shared" si="3"/>
        <v>0</v>
      </c>
      <c r="T8" s="40" t="str">
        <f t="shared" si="4"/>
        <v>0</v>
      </c>
      <c r="U8" s="40" t="str">
        <f t="shared" si="5"/>
        <v>0</v>
      </c>
      <c r="V8" s="40" t="str">
        <f t="shared" si="6"/>
        <v>0</v>
      </c>
      <c r="W8" s="40" t="str">
        <f t="shared" si="7"/>
        <v>0</v>
      </c>
      <c r="X8" s="40" t="str">
        <f t="shared" si="8"/>
        <v>0</v>
      </c>
      <c r="Y8" s="40" t="str">
        <f t="shared" si="9"/>
        <v>0</v>
      </c>
    </row>
    <row r="9" spans="1:25" ht="68.25" customHeight="1" thickBot="1" x14ac:dyDescent="0.5">
      <c r="A9" s="41">
        <v>4</v>
      </c>
      <c r="B9" s="219" t="s">
        <v>1225</v>
      </c>
      <c r="C9" s="219"/>
      <c r="D9" s="101"/>
      <c r="E9" s="101"/>
      <c r="F9" s="101"/>
      <c r="G9" s="101"/>
      <c r="H9" s="101"/>
      <c r="I9" s="101"/>
      <c r="J9" s="101"/>
      <c r="K9" s="101"/>
      <c r="L9" s="101"/>
      <c r="M9" s="101"/>
      <c r="N9" s="125">
        <f t="shared" si="0"/>
        <v>0</v>
      </c>
      <c r="O9" s="86"/>
      <c r="Q9" s="40" t="str">
        <f t="shared" si="1"/>
        <v>0</v>
      </c>
      <c r="R9" s="40" t="str">
        <f t="shared" si="2"/>
        <v>0</v>
      </c>
      <c r="S9" s="40" t="str">
        <f t="shared" si="3"/>
        <v>0</v>
      </c>
      <c r="T9" s="40" t="str">
        <f t="shared" si="4"/>
        <v>0</v>
      </c>
      <c r="U9" s="40" t="str">
        <f t="shared" si="5"/>
        <v>0</v>
      </c>
      <c r="V9" s="40" t="str">
        <f t="shared" si="6"/>
        <v>0</v>
      </c>
      <c r="W9" s="40" t="str">
        <f t="shared" si="7"/>
        <v>0</v>
      </c>
      <c r="X9" s="40" t="str">
        <f t="shared" si="8"/>
        <v>0</v>
      </c>
      <c r="Y9" s="40" t="str">
        <f t="shared" si="9"/>
        <v>0</v>
      </c>
    </row>
    <row r="10" spans="1:25" ht="74.25" customHeight="1" thickBot="1" x14ac:dyDescent="0.5">
      <c r="A10" s="41">
        <v>5</v>
      </c>
      <c r="B10" s="219" t="s">
        <v>1224</v>
      </c>
      <c r="C10" s="219"/>
      <c r="D10" s="101"/>
      <c r="E10" s="101"/>
      <c r="F10" s="101"/>
      <c r="G10" s="101"/>
      <c r="H10" s="101"/>
      <c r="I10" s="101"/>
      <c r="J10" s="101"/>
      <c r="K10" s="101"/>
      <c r="L10" s="101"/>
      <c r="M10" s="101"/>
      <c r="N10" s="125">
        <f t="shared" si="0"/>
        <v>0</v>
      </c>
      <c r="O10" s="86"/>
      <c r="Q10" s="40" t="str">
        <f t="shared" si="1"/>
        <v>0</v>
      </c>
      <c r="R10" s="40" t="str">
        <f t="shared" si="2"/>
        <v>0</v>
      </c>
      <c r="S10" s="40" t="str">
        <f t="shared" si="3"/>
        <v>0</v>
      </c>
      <c r="T10" s="40" t="str">
        <f t="shared" si="4"/>
        <v>0</v>
      </c>
      <c r="U10" s="40" t="str">
        <f t="shared" si="5"/>
        <v>0</v>
      </c>
      <c r="V10" s="40" t="str">
        <f t="shared" si="6"/>
        <v>0</v>
      </c>
      <c r="W10" s="40" t="str">
        <f t="shared" si="7"/>
        <v>0</v>
      </c>
      <c r="X10" s="40" t="str">
        <f t="shared" si="8"/>
        <v>0</v>
      </c>
      <c r="Y10" s="40" t="str">
        <f t="shared" si="9"/>
        <v>0</v>
      </c>
    </row>
    <row r="11" spans="1:25" ht="74.650000000000006" customHeight="1" thickBot="1" x14ac:dyDescent="0.5">
      <c r="A11" s="41">
        <v>6</v>
      </c>
      <c r="B11" s="219" t="s">
        <v>1400</v>
      </c>
      <c r="C11" s="219"/>
      <c r="D11" s="101"/>
      <c r="E11" s="101"/>
      <c r="F11" s="101"/>
      <c r="G11" s="101"/>
      <c r="H11" s="101"/>
      <c r="I11" s="101"/>
      <c r="J11" s="101"/>
      <c r="K11" s="101"/>
      <c r="L11" s="101"/>
      <c r="M11" s="101"/>
      <c r="N11" s="125">
        <f t="shared" si="0"/>
        <v>0</v>
      </c>
      <c r="O11" s="86"/>
      <c r="Q11" s="40" t="str">
        <f t="shared" si="1"/>
        <v>0</v>
      </c>
      <c r="R11" s="40" t="str">
        <f t="shared" si="2"/>
        <v>0</v>
      </c>
      <c r="S11" s="40" t="str">
        <f t="shared" si="3"/>
        <v>0</v>
      </c>
      <c r="T11" s="40" t="str">
        <f t="shared" si="4"/>
        <v>0</v>
      </c>
      <c r="U11" s="40" t="str">
        <f t="shared" si="5"/>
        <v>0</v>
      </c>
      <c r="V11" s="40" t="str">
        <f t="shared" si="6"/>
        <v>0</v>
      </c>
      <c r="W11" s="40" t="str">
        <f t="shared" si="7"/>
        <v>0</v>
      </c>
      <c r="X11" s="40" t="str">
        <f t="shared" si="8"/>
        <v>0</v>
      </c>
      <c r="Y11" s="40" t="str">
        <f t="shared" si="9"/>
        <v>0</v>
      </c>
    </row>
    <row r="12" spans="1:25" ht="70.5" customHeight="1" thickBot="1" x14ac:dyDescent="0.5">
      <c r="A12" s="41">
        <v>7</v>
      </c>
      <c r="B12" s="219" t="s">
        <v>1226</v>
      </c>
      <c r="C12" s="219"/>
      <c r="D12" s="101"/>
      <c r="E12" s="101"/>
      <c r="F12" s="101"/>
      <c r="G12" s="101"/>
      <c r="H12" s="101"/>
      <c r="I12" s="101"/>
      <c r="J12" s="101"/>
      <c r="K12" s="101"/>
      <c r="L12" s="101"/>
      <c r="M12" s="101"/>
      <c r="N12" s="125">
        <f>D12*2</f>
        <v>0</v>
      </c>
      <c r="O12" s="86"/>
      <c r="Q12" s="40" t="str">
        <f>IF(AND(E12 &gt; 0, E12 &gt; N12), "1", "0")</f>
        <v>0</v>
      </c>
      <c r="R12" s="40" t="str">
        <f>IF(AND(F12 &gt; 0, F12 &gt; N12), "1", "0")</f>
        <v>0</v>
      </c>
      <c r="S12" s="40" t="str">
        <f>IF(AND(G12 &gt; 0, G12 &gt; N12), "1", "0")</f>
        <v>0</v>
      </c>
      <c r="T12" s="40" t="str">
        <f>IF(AND(H12 &gt; 0, H12 &gt; N12), "1", "0")</f>
        <v>0</v>
      </c>
      <c r="U12" s="40" t="str">
        <f>IF(AND(I12 &gt; 0, I12 &gt; N12), "1", "0")</f>
        <v>0</v>
      </c>
      <c r="V12" s="40" t="str">
        <f>IF(AND(J12 &gt; 0, J12 &gt; N12), "1", "0")</f>
        <v>0</v>
      </c>
      <c r="W12" s="40" t="str">
        <f>IF(AND(K12 &gt; 0, K12 &gt; N12), "1", "0")</f>
        <v>0</v>
      </c>
      <c r="X12" s="40" t="str">
        <f>IF(AND(L12 &gt; 0, L12 &gt; N12), "1", "0")</f>
        <v>0</v>
      </c>
      <c r="Y12" s="40" t="str">
        <f>IF(AND(M12 &gt; 0, M12 &gt; N12), "1", "0")</f>
        <v>0</v>
      </c>
    </row>
    <row r="13" spans="1:25" ht="93" customHeight="1" thickBot="1" x14ac:dyDescent="0.5">
      <c r="A13" s="41">
        <v>8</v>
      </c>
      <c r="B13" s="219" t="s">
        <v>1227</v>
      </c>
      <c r="C13" s="219"/>
      <c r="D13" s="101"/>
      <c r="E13" s="101"/>
      <c r="F13" s="101"/>
      <c r="G13" s="101"/>
      <c r="H13" s="101"/>
      <c r="I13" s="101"/>
      <c r="J13" s="101"/>
      <c r="K13" s="101"/>
      <c r="L13" s="101"/>
      <c r="M13" s="101"/>
      <c r="N13" s="125">
        <f>D13*2</f>
        <v>0</v>
      </c>
      <c r="O13" s="86"/>
      <c r="Q13" s="40" t="str">
        <f>IF(AND(E13 &gt; 0, E13 &gt; N13), "1", "0")</f>
        <v>0</v>
      </c>
      <c r="R13" s="40" t="str">
        <f>IF(AND(F13 &gt; 0, F13 &gt; N13), "1", "0")</f>
        <v>0</v>
      </c>
      <c r="S13" s="40" t="str">
        <f>IF(AND(G13 &gt; 0, G13 &gt; N13), "1", "0")</f>
        <v>0</v>
      </c>
      <c r="T13" s="40" t="str">
        <f>IF(AND(H13 &gt; 0, H13 &gt; N13), "1", "0")</f>
        <v>0</v>
      </c>
      <c r="U13" s="40" t="str">
        <f>IF(AND(I13 &gt; 0, I13 &gt; N13), "1", "0")</f>
        <v>0</v>
      </c>
      <c r="V13" s="40" t="str">
        <f>IF(AND(J13 &gt; 0, J13 &gt; N13), "1", "0")</f>
        <v>0</v>
      </c>
      <c r="W13" s="40" t="str">
        <f>IF(AND(K13 &gt; 0, K13 &gt; N13), "1", "0")</f>
        <v>0</v>
      </c>
      <c r="X13" s="40" t="str">
        <f>IF(AND(L13 &gt; 0, L13 &gt; N13), "1", "0")</f>
        <v>0</v>
      </c>
      <c r="Y13" s="40" t="str">
        <f>IF(AND(M13 &gt; 0, M13 &gt; N13), "1", "0")</f>
        <v>0</v>
      </c>
    </row>
    <row r="14" spans="1:25" ht="75.75" customHeight="1" thickBot="1" x14ac:dyDescent="0.5">
      <c r="A14" s="41">
        <v>9</v>
      </c>
      <c r="B14" s="219" t="s">
        <v>1228</v>
      </c>
      <c r="C14" s="219"/>
      <c r="D14" s="101"/>
      <c r="E14" s="101"/>
      <c r="F14" s="101"/>
      <c r="G14" s="101"/>
      <c r="H14" s="101"/>
      <c r="I14" s="101"/>
      <c r="J14" s="101"/>
      <c r="K14" s="101"/>
      <c r="L14" s="101"/>
      <c r="M14" s="101"/>
      <c r="N14" s="125">
        <f>D14*2</f>
        <v>0</v>
      </c>
      <c r="O14" s="86"/>
      <c r="Q14" s="40" t="str">
        <f>IF(AND(E14 &gt; 0, E14 &gt; N14), "1", "0")</f>
        <v>0</v>
      </c>
      <c r="R14" s="40" t="str">
        <f>IF(AND(F14 &gt; 0, F14 &gt; N14), "1", "0")</f>
        <v>0</v>
      </c>
      <c r="S14" s="40" t="str">
        <f>IF(AND(G14 &gt; 0, G14 &gt; N14), "1", "0")</f>
        <v>0</v>
      </c>
      <c r="T14" s="40" t="str">
        <f>IF(AND(H14 &gt; 0, H14 &gt; N14), "1", "0")</f>
        <v>0</v>
      </c>
      <c r="U14" s="40" t="str">
        <f>IF(AND(I14 &gt; 0, I14 &gt; N14), "1", "0")</f>
        <v>0</v>
      </c>
      <c r="V14" s="40" t="str">
        <f>IF(AND(J14 &gt; 0, J14 &gt; N14), "1", "0")</f>
        <v>0</v>
      </c>
      <c r="W14" s="40" t="str">
        <f>IF(AND(K14 &gt; 0, K14 &gt; N14), "1", "0")</f>
        <v>0</v>
      </c>
      <c r="X14" s="40" t="str">
        <f>IF(AND(L14 &gt; 0, L14 &gt; N14), "1", "0")</f>
        <v>0</v>
      </c>
      <c r="Y14" s="40" t="str">
        <f>IF(AND(M14 &gt; 0, M14 &gt; N14), "1", "0")</f>
        <v>0</v>
      </c>
    </row>
    <row r="15" spans="1:25" ht="73.900000000000006" customHeight="1" thickBot="1" x14ac:dyDescent="0.5">
      <c r="A15" s="41">
        <v>10</v>
      </c>
      <c r="B15" s="219" t="s">
        <v>1229</v>
      </c>
      <c r="C15" s="219"/>
      <c r="D15" s="101"/>
      <c r="E15" s="101"/>
      <c r="F15" s="101"/>
      <c r="G15" s="101"/>
      <c r="H15" s="101"/>
      <c r="I15" s="101"/>
      <c r="J15" s="101"/>
      <c r="K15" s="101"/>
      <c r="L15" s="101"/>
      <c r="M15" s="101"/>
      <c r="N15" s="125">
        <f>D15*2</f>
        <v>0</v>
      </c>
      <c r="O15" s="86"/>
      <c r="Q15" s="40" t="str">
        <f t="shared" ref="Q15:Q16" si="10">IF(AND(E15 &gt; 0, E15 &gt; N15), "1", "0")</f>
        <v>0</v>
      </c>
      <c r="R15" s="40" t="str">
        <f t="shared" ref="R15:R16" si="11">IF(AND(F15 &gt; 0, F15 &gt; N15), "1", "0")</f>
        <v>0</v>
      </c>
      <c r="S15" s="40" t="str">
        <f t="shared" ref="S15:S16" si="12">IF(AND(G15 &gt; 0, G15 &gt; N15), "1", "0")</f>
        <v>0</v>
      </c>
      <c r="T15" s="40" t="str">
        <f t="shared" ref="T15:T16" si="13">IF(AND(H15 &gt; 0, H15 &gt; N15), "1", "0")</f>
        <v>0</v>
      </c>
      <c r="U15" s="40" t="str">
        <f t="shared" ref="U15:U16" si="14">IF(AND(I15 &gt; 0, I15 &gt; N15), "1", "0")</f>
        <v>0</v>
      </c>
      <c r="V15" s="40" t="str">
        <f t="shared" ref="V15:V16" si="15">IF(AND(J15 &gt; 0, J15 &gt; N15), "1", "0")</f>
        <v>0</v>
      </c>
      <c r="W15" s="40" t="str">
        <f t="shared" ref="W15:W16" si="16">IF(AND(K15 &gt; 0, K15 &gt; N15), "1", "0")</f>
        <v>0</v>
      </c>
      <c r="X15" s="40" t="str">
        <f t="shared" ref="X15:X16" si="17">IF(AND(L15 &gt; 0, L15 &gt; N15), "1", "0")</f>
        <v>0</v>
      </c>
      <c r="Y15" s="40" t="str">
        <f t="shared" ref="Y15:Y16" si="18">IF(AND(M15 &gt; 0, M15 &gt; N15), "1", "0")</f>
        <v>0</v>
      </c>
    </row>
    <row r="16" spans="1:25" ht="63.75" customHeight="1" thickBot="1" x14ac:dyDescent="0.5">
      <c r="A16" s="41">
        <v>11</v>
      </c>
      <c r="B16" s="219" t="s">
        <v>1230</v>
      </c>
      <c r="C16" s="219"/>
      <c r="D16" s="101"/>
      <c r="E16" s="101"/>
      <c r="F16" s="101"/>
      <c r="G16" s="101"/>
      <c r="H16" s="101"/>
      <c r="I16" s="101"/>
      <c r="J16" s="101"/>
      <c r="K16" s="101"/>
      <c r="L16" s="101"/>
      <c r="M16" s="101"/>
      <c r="N16" s="125">
        <f>D16*2</f>
        <v>0</v>
      </c>
      <c r="O16" s="86"/>
      <c r="Q16" s="40" t="str">
        <f t="shared" si="10"/>
        <v>0</v>
      </c>
      <c r="R16" s="40" t="str">
        <f t="shared" si="11"/>
        <v>0</v>
      </c>
      <c r="S16" s="40" t="str">
        <f t="shared" si="12"/>
        <v>0</v>
      </c>
      <c r="T16" s="40" t="str">
        <f t="shared" si="13"/>
        <v>0</v>
      </c>
      <c r="U16" s="40" t="str">
        <f t="shared" si="14"/>
        <v>0</v>
      </c>
      <c r="V16" s="40" t="str">
        <f t="shared" si="15"/>
        <v>0</v>
      </c>
      <c r="W16" s="40" t="str">
        <f t="shared" si="16"/>
        <v>0</v>
      </c>
      <c r="X16" s="40" t="str">
        <f t="shared" si="17"/>
        <v>0</v>
      </c>
      <c r="Y16" s="40" t="str">
        <f t="shared" si="18"/>
        <v>0</v>
      </c>
    </row>
    <row r="17" spans="1:25" ht="84" customHeight="1" thickBot="1" x14ac:dyDescent="0.5">
      <c r="A17" s="41">
        <v>12</v>
      </c>
      <c r="B17" s="219" t="s">
        <v>1231</v>
      </c>
      <c r="C17" s="219"/>
      <c r="D17" s="101"/>
      <c r="E17" s="101"/>
      <c r="F17" s="101"/>
      <c r="G17" s="101"/>
      <c r="H17" s="101"/>
      <c r="I17" s="101"/>
      <c r="J17" s="101"/>
      <c r="K17" s="101"/>
      <c r="L17" s="101"/>
      <c r="M17" s="101"/>
      <c r="N17" s="125">
        <f t="shared" ref="N17:N23" si="19">D17/2</f>
        <v>0</v>
      </c>
      <c r="O17" s="86"/>
      <c r="Q17" s="40" t="str">
        <f>IF(AND(E17 &gt; 0, E17 &lt; N17), "1", "0")</f>
        <v>0</v>
      </c>
      <c r="R17" s="40" t="str">
        <f>IF(AND(F17 &gt; 0, F17 &lt; N17), "1", "0")</f>
        <v>0</v>
      </c>
      <c r="S17" s="40" t="str">
        <f>IF(AND(G17 &gt; 0, G17 &lt; N17), "1", "0")</f>
        <v>0</v>
      </c>
      <c r="T17" s="40" t="str">
        <f>IF(AND(H17 &gt; 0, H17 &lt; N17), "1", "0")</f>
        <v>0</v>
      </c>
      <c r="U17" s="40" t="str">
        <f>IF(AND(I17 &gt; 0, I17 &lt; N17), "1", "0")</f>
        <v>0</v>
      </c>
      <c r="V17" s="40" t="str">
        <f>IF(AND(J17 &gt; 0, J17 &lt; N17), "1", "0")</f>
        <v>0</v>
      </c>
      <c r="W17" s="40" t="str">
        <f>IF(AND(K17 &gt; 0, K17 &lt; N17), "1", "0")</f>
        <v>0</v>
      </c>
      <c r="X17" s="40" t="str">
        <f>IF(AND(L17 &gt; 0, L17 &lt; N17), "1", "0")</f>
        <v>0</v>
      </c>
      <c r="Y17" s="40" t="str">
        <f>IF(AND(M17 &gt; 0, M17 &lt; N17), "1", "0")</f>
        <v>0</v>
      </c>
    </row>
    <row r="18" spans="1:25" ht="42" customHeight="1" thickBot="1" x14ac:dyDescent="0.5">
      <c r="A18" s="41">
        <v>13</v>
      </c>
      <c r="B18" s="219" t="s">
        <v>1232</v>
      </c>
      <c r="C18" s="219"/>
      <c r="D18" s="101"/>
      <c r="E18" s="101"/>
      <c r="F18" s="101"/>
      <c r="G18" s="101"/>
      <c r="H18" s="101"/>
      <c r="I18" s="101"/>
      <c r="J18" s="101"/>
      <c r="K18" s="101"/>
      <c r="L18" s="101"/>
      <c r="M18" s="101"/>
      <c r="N18" s="125">
        <f t="shared" si="19"/>
        <v>0</v>
      </c>
      <c r="O18" s="86" t="s">
        <v>1219</v>
      </c>
      <c r="Q18" s="40" t="str">
        <f>IF(AND(E18 &gt; 0, E18 &lt; N18), "1", "0")</f>
        <v>0</v>
      </c>
      <c r="R18" s="40" t="str">
        <f>IF(AND(F18 &gt; 0, F18 &lt; N18), "1", "0")</f>
        <v>0</v>
      </c>
      <c r="S18" s="40" t="str">
        <f>IF(AND(G18 &gt; 0, G18 &lt; N18), "1", "0")</f>
        <v>0</v>
      </c>
      <c r="T18" s="40" t="str">
        <f>IF(AND(H18 &gt; 0, H18 &lt; N18), "1", "0")</f>
        <v>0</v>
      </c>
      <c r="U18" s="40" t="str">
        <f>IF(AND(I18 &gt; 0, I18 &lt; N18), "1", "0")</f>
        <v>0</v>
      </c>
      <c r="V18" s="40" t="str">
        <f>IF(AND(J18 &gt; 0, J18 &lt; N18), "1", "0")</f>
        <v>0</v>
      </c>
      <c r="W18" s="40" t="str">
        <f>IF(AND(K18 &gt; 0, K18 &lt; N18), "1", "0")</f>
        <v>0</v>
      </c>
      <c r="X18" s="40" t="str">
        <f>IF(AND(L18 &gt; 0, L18 &lt; N18), "1", "0")</f>
        <v>0</v>
      </c>
      <c r="Y18" s="40" t="str">
        <f>IF(AND(M18 &gt; 0, M18 &lt; N18), "1", "0")</f>
        <v>0</v>
      </c>
    </row>
    <row r="19" spans="1:25" ht="57.75" customHeight="1" thickBot="1" x14ac:dyDescent="0.5">
      <c r="A19" s="41">
        <v>14</v>
      </c>
      <c r="B19" s="219" t="s">
        <v>1233</v>
      </c>
      <c r="C19" s="219"/>
      <c r="D19" s="101"/>
      <c r="E19" s="101"/>
      <c r="F19" s="101"/>
      <c r="G19" s="101"/>
      <c r="H19" s="101"/>
      <c r="I19" s="101"/>
      <c r="J19" s="101"/>
      <c r="K19" s="101"/>
      <c r="L19" s="101"/>
      <c r="M19" s="101"/>
      <c r="N19" s="125">
        <f t="shared" si="19"/>
        <v>0</v>
      </c>
      <c r="O19" s="86" t="s">
        <v>1220</v>
      </c>
      <c r="Q19" s="40" t="str">
        <f>IF(AND(E19 &gt; 0, E19 &lt; N19), "1", "0")</f>
        <v>0</v>
      </c>
      <c r="R19" s="40" t="str">
        <f>IF(AND(F19 &gt; 0, F19 &lt; N19), "1", "0")</f>
        <v>0</v>
      </c>
      <c r="S19" s="40" t="str">
        <f>IF(AND(G19 &gt; 0, G19 &lt; N19), "1", "0")</f>
        <v>0</v>
      </c>
      <c r="T19" s="40" t="str">
        <f>IF(AND(H19 &gt; 0, H19 &lt; N19), "1", "0")</f>
        <v>0</v>
      </c>
      <c r="U19" s="40" t="str">
        <f>IF(AND(I19 &gt; 0, I19 &lt; N19), "1", "0")</f>
        <v>0</v>
      </c>
      <c r="V19" s="40" t="str">
        <f>IF(AND(J19 &gt; 0, J19 &lt; N19), "1", "0")</f>
        <v>0</v>
      </c>
      <c r="W19" s="40" t="str">
        <f>IF(AND(K19 &gt; 0, K19 &lt; N19), "1", "0")</f>
        <v>0</v>
      </c>
      <c r="X19" s="40" t="str">
        <f>IF(AND(L19 &gt; 0, L19 &lt; N19), "1", "0")</f>
        <v>0</v>
      </c>
      <c r="Y19" s="40" t="str">
        <f>IF(AND(M19 &gt; 0, M19 &lt; N19), "1", "0")</f>
        <v>0</v>
      </c>
    </row>
    <row r="20" spans="1:25" ht="92.65" customHeight="1" thickBot="1" x14ac:dyDescent="0.5">
      <c r="A20" s="41">
        <v>15</v>
      </c>
      <c r="B20" s="219" t="s">
        <v>1234</v>
      </c>
      <c r="C20" s="219"/>
      <c r="D20" s="101"/>
      <c r="E20" s="101"/>
      <c r="F20" s="101"/>
      <c r="G20" s="101"/>
      <c r="H20" s="101"/>
      <c r="I20" s="101"/>
      <c r="J20" s="101"/>
      <c r="K20" s="101"/>
      <c r="L20" s="101"/>
      <c r="M20" s="101"/>
      <c r="N20" s="125">
        <f t="shared" si="19"/>
        <v>0</v>
      </c>
      <c r="O20" s="86"/>
      <c r="Q20" s="40" t="str">
        <f t="shared" ref="Q20:Q23" si="20">IF(AND(E20 &gt; 0, E20 &lt; N20), "1", "0")</f>
        <v>0</v>
      </c>
      <c r="R20" s="40" t="str">
        <f t="shared" ref="R20:R23" si="21">IF(AND(F20 &gt; 0, F20 &lt; N20), "1", "0")</f>
        <v>0</v>
      </c>
      <c r="S20" s="40" t="str">
        <f t="shared" ref="S20:S23" si="22">IF(AND(G20 &gt; 0, G20 &lt; N20), "1", "0")</f>
        <v>0</v>
      </c>
      <c r="T20" s="40" t="str">
        <f t="shared" ref="T20:T23" si="23">IF(AND(H20 &gt; 0, H20 &lt; N20), "1", "0")</f>
        <v>0</v>
      </c>
      <c r="U20" s="40" t="str">
        <f t="shared" ref="U20:U23" si="24">IF(AND(I20 &gt; 0, I20 &lt; N20), "1", "0")</f>
        <v>0</v>
      </c>
      <c r="V20" s="40" t="str">
        <f t="shared" ref="V20:V23" si="25">IF(AND(J20 &gt; 0, J20 &lt; N20), "1", "0")</f>
        <v>0</v>
      </c>
      <c r="W20" s="40" t="str">
        <f t="shared" ref="W20:W23" si="26">IF(AND(K20 &gt; 0, K20 &lt; N20), "1", "0")</f>
        <v>0</v>
      </c>
      <c r="X20" s="40" t="str">
        <f t="shared" ref="X20:X23" si="27">IF(AND(L20 &gt; 0, L20 &lt; N20), "1", "0")</f>
        <v>0</v>
      </c>
      <c r="Y20" s="40" t="str">
        <f t="shared" ref="Y20:Y23" si="28">IF(AND(M20 &gt; 0, M20 &lt; N20), "1", "0")</f>
        <v>0</v>
      </c>
    </row>
    <row r="21" spans="1:25" ht="82.15" customHeight="1" thickBot="1" x14ac:dyDescent="0.5">
      <c r="A21" s="41">
        <v>16</v>
      </c>
      <c r="B21" s="219" t="s">
        <v>1235</v>
      </c>
      <c r="C21" s="219"/>
      <c r="D21" s="101"/>
      <c r="E21" s="101"/>
      <c r="F21" s="101"/>
      <c r="G21" s="101"/>
      <c r="H21" s="101"/>
      <c r="I21" s="101"/>
      <c r="J21" s="101"/>
      <c r="K21" s="101"/>
      <c r="L21" s="101"/>
      <c r="M21" s="101"/>
      <c r="N21" s="125">
        <f t="shared" si="19"/>
        <v>0</v>
      </c>
      <c r="O21" s="86"/>
      <c r="Q21" s="40" t="str">
        <f t="shared" si="20"/>
        <v>0</v>
      </c>
      <c r="R21" s="40" t="str">
        <f t="shared" si="21"/>
        <v>0</v>
      </c>
      <c r="S21" s="40" t="str">
        <f t="shared" si="22"/>
        <v>0</v>
      </c>
      <c r="T21" s="40" t="str">
        <f t="shared" si="23"/>
        <v>0</v>
      </c>
      <c r="U21" s="40" t="str">
        <f t="shared" si="24"/>
        <v>0</v>
      </c>
      <c r="V21" s="40" t="str">
        <f t="shared" si="25"/>
        <v>0</v>
      </c>
      <c r="W21" s="40" t="str">
        <f t="shared" si="26"/>
        <v>0</v>
      </c>
      <c r="X21" s="40" t="str">
        <f t="shared" si="27"/>
        <v>0</v>
      </c>
      <c r="Y21" s="40" t="str">
        <f t="shared" si="28"/>
        <v>0</v>
      </c>
    </row>
    <row r="22" spans="1:25" ht="76.900000000000006" customHeight="1" thickBot="1" x14ac:dyDescent="0.5">
      <c r="A22" s="41">
        <v>17</v>
      </c>
      <c r="B22" s="219" t="s">
        <v>1236</v>
      </c>
      <c r="C22" s="219"/>
      <c r="D22" s="101"/>
      <c r="E22" s="101"/>
      <c r="F22" s="101"/>
      <c r="G22" s="101"/>
      <c r="H22" s="101"/>
      <c r="I22" s="101"/>
      <c r="J22" s="101"/>
      <c r="K22" s="101"/>
      <c r="L22" s="101"/>
      <c r="M22" s="101"/>
      <c r="N22" s="125">
        <f t="shared" si="19"/>
        <v>0</v>
      </c>
      <c r="O22" s="86"/>
      <c r="Q22" s="40" t="str">
        <f t="shared" si="20"/>
        <v>0</v>
      </c>
      <c r="R22" s="40" t="str">
        <f t="shared" si="21"/>
        <v>0</v>
      </c>
      <c r="S22" s="40" t="str">
        <f t="shared" si="22"/>
        <v>0</v>
      </c>
      <c r="T22" s="40" t="str">
        <f t="shared" si="23"/>
        <v>0</v>
      </c>
      <c r="U22" s="40" t="str">
        <f t="shared" si="24"/>
        <v>0</v>
      </c>
      <c r="V22" s="40" t="str">
        <f t="shared" si="25"/>
        <v>0</v>
      </c>
      <c r="W22" s="40" t="str">
        <f t="shared" si="26"/>
        <v>0</v>
      </c>
      <c r="X22" s="40" t="str">
        <f t="shared" si="27"/>
        <v>0</v>
      </c>
      <c r="Y22" s="40" t="str">
        <f t="shared" si="28"/>
        <v>0</v>
      </c>
    </row>
    <row r="23" spans="1:25" ht="69" customHeight="1" thickBot="1" x14ac:dyDescent="0.5">
      <c r="A23" s="41">
        <v>18</v>
      </c>
      <c r="B23" s="219" t="s">
        <v>1237</v>
      </c>
      <c r="C23" s="219"/>
      <c r="D23" s="101"/>
      <c r="E23" s="101"/>
      <c r="F23" s="101"/>
      <c r="G23" s="101"/>
      <c r="H23" s="101"/>
      <c r="I23" s="101"/>
      <c r="J23" s="101"/>
      <c r="K23" s="101"/>
      <c r="L23" s="101"/>
      <c r="M23" s="101"/>
      <c r="N23" s="125">
        <f t="shared" si="19"/>
        <v>0</v>
      </c>
      <c r="O23" s="86"/>
      <c r="Q23" s="40" t="str">
        <f t="shared" si="20"/>
        <v>0</v>
      </c>
      <c r="R23" s="40" t="str">
        <f t="shared" si="21"/>
        <v>0</v>
      </c>
      <c r="S23" s="40" t="str">
        <f t="shared" si="22"/>
        <v>0</v>
      </c>
      <c r="T23" s="40" t="str">
        <f t="shared" si="23"/>
        <v>0</v>
      </c>
      <c r="U23" s="40" t="str">
        <f t="shared" si="24"/>
        <v>0</v>
      </c>
      <c r="V23" s="40" t="str">
        <f t="shared" si="25"/>
        <v>0</v>
      </c>
      <c r="W23" s="40" t="str">
        <f t="shared" si="26"/>
        <v>0</v>
      </c>
      <c r="X23" s="40" t="str">
        <f t="shared" si="27"/>
        <v>0</v>
      </c>
      <c r="Y23" s="40" t="str">
        <f t="shared" si="28"/>
        <v>0</v>
      </c>
    </row>
    <row r="24" spans="1:25" ht="81" customHeight="1" thickBot="1" x14ac:dyDescent="0.5">
      <c r="A24" s="41">
        <v>19</v>
      </c>
      <c r="B24" s="219" t="s">
        <v>1238</v>
      </c>
      <c r="C24" s="219"/>
      <c r="D24" s="101"/>
      <c r="E24" s="101"/>
      <c r="F24" s="101"/>
      <c r="G24" s="101"/>
      <c r="H24" s="101"/>
      <c r="I24" s="101"/>
      <c r="J24" s="101"/>
      <c r="K24" s="101"/>
      <c r="L24" s="101"/>
      <c r="M24" s="101"/>
      <c r="N24" s="125">
        <f t="shared" ref="N24:N25" si="29">D24/2</f>
        <v>0</v>
      </c>
      <c r="O24" s="86"/>
      <c r="Q24" s="40" t="str">
        <f t="shared" ref="Q24:Q25" si="30">IF(AND(E24 &gt; 0, E24 &lt; N24), "1", "0")</f>
        <v>0</v>
      </c>
      <c r="R24" s="40" t="str">
        <f t="shared" ref="R24:R25" si="31">IF(AND(F24 &gt; 0, F24 &lt; N24), "1", "0")</f>
        <v>0</v>
      </c>
      <c r="S24" s="40" t="str">
        <f t="shared" ref="S24:S25" si="32">IF(AND(G24 &gt; 0, G24 &lt; N24), "1", "0")</f>
        <v>0</v>
      </c>
      <c r="T24" s="40" t="str">
        <f t="shared" ref="T24:T25" si="33">IF(AND(H24 &gt; 0, H24 &lt; N24), "1", "0")</f>
        <v>0</v>
      </c>
      <c r="U24" s="40" t="str">
        <f t="shared" ref="U24:U25" si="34">IF(AND(I24 &gt; 0, I24 &lt; N24), "1", "0")</f>
        <v>0</v>
      </c>
      <c r="V24" s="40" t="str">
        <f t="shared" ref="V24:V25" si="35">IF(AND(J24 &gt; 0, J24 &lt; N24), "1", "0")</f>
        <v>0</v>
      </c>
      <c r="W24" s="40" t="str">
        <f t="shared" ref="W24:W25" si="36">IF(AND(K24 &gt; 0, K24 &lt; N24), "1", "0")</f>
        <v>0</v>
      </c>
      <c r="X24" s="40" t="str">
        <f t="shared" ref="X24:X25" si="37">IF(AND(L24 &gt; 0, L24 &lt; N24), "1", "0")</f>
        <v>0</v>
      </c>
      <c r="Y24" s="40" t="str">
        <f t="shared" ref="Y24:Y25" si="38">IF(AND(M24 &gt; 0, M24 &lt; N24), "1", "0")</f>
        <v>0</v>
      </c>
    </row>
    <row r="25" spans="1:25" ht="74.650000000000006" customHeight="1" thickBot="1" x14ac:dyDescent="0.5">
      <c r="A25" s="41">
        <v>20</v>
      </c>
      <c r="B25" s="219" t="s">
        <v>1239</v>
      </c>
      <c r="C25" s="219"/>
      <c r="D25" s="101"/>
      <c r="E25" s="101"/>
      <c r="F25" s="101"/>
      <c r="G25" s="101"/>
      <c r="H25" s="101"/>
      <c r="I25" s="101"/>
      <c r="J25" s="101"/>
      <c r="K25" s="101"/>
      <c r="L25" s="101"/>
      <c r="M25" s="101"/>
      <c r="N25" s="125">
        <f t="shared" si="29"/>
        <v>0</v>
      </c>
      <c r="O25" s="86"/>
      <c r="Q25" s="40" t="str">
        <f t="shared" si="30"/>
        <v>0</v>
      </c>
      <c r="R25" s="40" t="str">
        <f t="shared" si="31"/>
        <v>0</v>
      </c>
      <c r="S25" s="40" t="str">
        <f t="shared" si="32"/>
        <v>0</v>
      </c>
      <c r="T25" s="40" t="str">
        <f t="shared" si="33"/>
        <v>0</v>
      </c>
      <c r="U25" s="40" t="str">
        <f t="shared" si="34"/>
        <v>0</v>
      </c>
      <c r="V25" s="40" t="str">
        <f t="shared" si="35"/>
        <v>0</v>
      </c>
      <c r="W25" s="40" t="str">
        <f t="shared" si="36"/>
        <v>0</v>
      </c>
      <c r="X25" s="40" t="str">
        <f t="shared" si="37"/>
        <v>0</v>
      </c>
      <c r="Y25" s="40" t="str">
        <f t="shared" si="38"/>
        <v>0</v>
      </c>
    </row>
    <row r="26" spans="1:25" ht="134.65" customHeight="1" thickBot="1" x14ac:dyDescent="0.5">
      <c r="A26" s="41">
        <v>21</v>
      </c>
      <c r="B26" s="219" t="s">
        <v>919</v>
      </c>
      <c r="C26" s="219"/>
      <c r="D26" s="101"/>
      <c r="E26" s="101"/>
      <c r="F26" s="101"/>
      <c r="G26" s="101"/>
      <c r="H26" s="101"/>
      <c r="I26" s="101"/>
      <c r="J26" s="101"/>
      <c r="K26" s="101"/>
      <c r="L26" s="101"/>
      <c r="M26" s="101"/>
      <c r="N26" s="125">
        <f t="shared" ref="N26" si="39">D26/2</f>
        <v>0</v>
      </c>
      <c r="O26" s="80" t="s">
        <v>920</v>
      </c>
      <c r="Q26" s="40" t="str">
        <f t="shared" ref="Q26" si="40">IF(AND(E26 &gt; 0, E26 &lt; N26), "1", "0")</f>
        <v>0</v>
      </c>
      <c r="R26" s="40" t="str">
        <f t="shared" ref="R26" si="41">IF(AND(F26 &gt; 0, F26 &lt; N26), "1", "0")</f>
        <v>0</v>
      </c>
      <c r="S26" s="40" t="str">
        <f t="shared" ref="S26" si="42">IF(AND(G26 &gt; 0, G26 &lt; N26), "1", "0")</f>
        <v>0</v>
      </c>
      <c r="T26" s="40" t="str">
        <f t="shared" ref="T26" si="43">IF(AND(H26 &gt; 0, H26 &lt; N26), "1", "0")</f>
        <v>0</v>
      </c>
      <c r="U26" s="40" t="str">
        <f t="shared" ref="U26" si="44">IF(AND(I26 &gt; 0, I26 &lt; N26), "1", "0")</f>
        <v>0</v>
      </c>
      <c r="V26" s="40" t="str">
        <f t="shared" ref="V26" si="45">IF(AND(J26 &gt; 0, J26 &lt; N26), "1", "0")</f>
        <v>0</v>
      </c>
      <c r="W26" s="40" t="str">
        <f t="shared" ref="W26" si="46">IF(AND(K26 &gt; 0, K26 &lt; N26), "1", "0")</f>
        <v>0</v>
      </c>
      <c r="X26" s="40" t="str">
        <f t="shared" ref="X26" si="47">IF(AND(L26 &gt; 0, L26 &lt; N26), "1", "0")</f>
        <v>0</v>
      </c>
      <c r="Y26" s="40" t="str">
        <f t="shared" ref="Y26" si="48">IF(AND(M26 &gt; 0, M26 &lt; N26), "1", "0")</f>
        <v>0</v>
      </c>
    </row>
    <row r="27" spans="1:25" ht="143.25" customHeight="1" thickBot="1" x14ac:dyDescent="0.5">
      <c r="A27" s="41">
        <v>22</v>
      </c>
      <c r="B27" s="219" t="s">
        <v>921</v>
      </c>
      <c r="C27" s="219"/>
      <c r="D27" s="101"/>
      <c r="E27" s="101"/>
      <c r="F27" s="101"/>
      <c r="G27" s="101"/>
      <c r="H27" s="101"/>
      <c r="I27" s="101"/>
      <c r="J27" s="101"/>
      <c r="K27" s="101"/>
      <c r="L27" s="101"/>
      <c r="M27" s="101"/>
      <c r="N27" s="125">
        <f t="shared" ref="N27" si="49">D27/2</f>
        <v>0</v>
      </c>
      <c r="O27" s="80" t="s">
        <v>922</v>
      </c>
      <c r="Q27" s="40" t="str">
        <f t="shared" ref="Q27" si="50">IF(AND(E27 &gt; 0, E27 &lt; N27), "1", "0")</f>
        <v>0</v>
      </c>
      <c r="R27" s="40" t="str">
        <f t="shared" ref="R27" si="51">IF(AND(F27 &gt; 0, F27 &lt; N27), "1", "0")</f>
        <v>0</v>
      </c>
      <c r="S27" s="40" t="str">
        <f t="shared" ref="S27" si="52">IF(AND(G27 &gt; 0, G27 &lt; N27), "1", "0")</f>
        <v>0</v>
      </c>
      <c r="T27" s="40" t="str">
        <f t="shared" ref="T27" si="53">IF(AND(H27 &gt; 0, H27 &lt; N27), "1", "0")</f>
        <v>0</v>
      </c>
      <c r="U27" s="40" t="str">
        <f t="shared" ref="U27" si="54">IF(AND(I27 &gt; 0, I27 &lt; N27), "1", "0")</f>
        <v>0</v>
      </c>
      <c r="V27" s="40" t="str">
        <f t="shared" ref="V27" si="55">IF(AND(J27 &gt; 0, J27 &lt; N27), "1", "0")</f>
        <v>0</v>
      </c>
      <c r="W27" s="40" t="str">
        <f t="shared" ref="W27" si="56">IF(AND(K27 &gt; 0, K27 &lt; N27), "1", "0")</f>
        <v>0</v>
      </c>
      <c r="X27" s="40" t="str">
        <f t="shared" ref="X27" si="57">IF(AND(L27 &gt; 0, L27 &lt; N27), "1", "0")</f>
        <v>0</v>
      </c>
      <c r="Y27" s="40" t="str">
        <f t="shared" ref="Y27" si="58">IF(AND(M27 &gt; 0, M27 &lt; N27), "1", "0")</f>
        <v>0</v>
      </c>
    </row>
    <row r="28" spans="1:25" ht="164.25" customHeight="1" thickBot="1" x14ac:dyDescent="0.5">
      <c r="A28" s="41">
        <v>23</v>
      </c>
      <c r="B28" s="219" t="s">
        <v>923</v>
      </c>
      <c r="C28" s="219"/>
      <c r="D28" s="101"/>
      <c r="E28" s="101"/>
      <c r="F28" s="101"/>
      <c r="G28" s="101"/>
      <c r="H28" s="101"/>
      <c r="I28" s="101"/>
      <c r="J28" s="101"/>
      <c r="K28" s="101"/>
      <c r="L28" s="101"/>
      <c r="M28" s="101"/>
      <c r="N28" s="125">
        <f t="shared" ref="N28" si="59">D28/2</f>
        <v>0</v>
      </c>
      <c r="O28" s="80" t="s">
        <v>924</v>
      </c>
      <c r="Q28" s="40" t="str">
        <f t="shared" ref="Q28" si="60">IF(AND(E28 &gt; 0, E28 &lt; N28), "1", "0")</f>
        <v>0</v>
      </c>
      <c r="R28" s="40" t="str">
        <f t="shared" ref="R28" si="61">IF(AND(F28 &gt; 0, F28 &lt; N28), "1", "0")</f>
        <v>0</v>
      </c>
      <c r="S28" s="40" t="str">
        <f t="shared" ref="S28" si="62">IF(AND(G28 &gt; 0, G28 &lt; N28), "1", "0")</f>
        <v>0</v>
      </c>
      <c r="T28" s="40" t="str">
        <f t="shared" ref="T28" si="63">IF(AND(H28 &gt; 0, H28 &lt; N28), "1", "0")</f>
        <v>0</v>
      </c>
      <c r="U28" s="40" t="str">
        <f t="shared" ref="U28" si="64">IF(AND(I28 &gt; 0, I28 &lt; N28), "1", "0")</f>
        <v>0</v>
      </c>
      <c r="V28" s="40" t="str">
        <f t="shared" ref="V28" si="65">IF(AND(J28 &gt; 0, J28 &lt; N28), "1", "0")</f>
        <v>0</v>
      </c>
      <c r="W28" s="40" t="str">
        <f t="shared" ref="W28" si="66">IF(AND(K28 &gt; 0, K28 &lt; N28), "1", "0")</f>
        <v>0</v>
      </c>
      <c r="X28" s="40" t="str">
        <f t="shared" ref="X28" si="67">IF(AND(L28 &gt; 0, L28 &lt; N28), "1", "0")</f>
        <v>0</v>
      </c>
      <c r="Y28" s="40" t="str">
        <f t="shared" ref="Y28" si="68">IF(AND(M28 &gt; 0, M28 &lt; N28), "1", "0")</f>
        <v>0</v>
      </c>
    </row>
    <row r="29" spans="1:25" ht="85.15" customHeight="1" thickBot="1" x14ac:dyDescent="0.5">
      <c r="A29" s="41">
        <v>24</v>
      </c>
      <c r="B29" s="219" t="s">
        <v>925</v>
      </c>
      <c r="C29" s="219"/>
      <c r="D29" s="101"/>
      <c r="E29" s="101"/>
      <c r="F29" s="101"/>
      <c r="G29" s="101"/>
      <c r="H29" s="101"/>
      <c r="I29" s="101"/>
      <c r="J29" s="101"/>
      <c r="K29" s="101"/>
      <c r="L29" s="101"/>
      <c r="M29" s="101"/>
      <c r="N29" s="125">
        <f t="shared" ref="N29:N31" si="69">D29/2</f>
        <v>0</v>
      </c>
      <c r="O29" s="80" t="s">
        <v>926</v>
      </c>
      <c r="Q29" s="40" t="str">
        <f t="shared" ref="Q29:Q31" si="70">IF(AND(E29 &gt; 0, E29 &lt; N29), "1", "0")</f>
        <v>0</v>
      </c>
      <c r="R29" s="40" t="str">
        <f t="shared" ref="R29:R31" si="71">IF(AND(F29 &gt; 0, F29 &lt; N29), "1", "0")</f>
        <v>0</v>
      </c>
      <c r="S29" s="40" t="str">
        <f t="shared" ref="S29:S31" si="72">IF(AND(G29 &gt; 0, G29 &lt; N29), "1", "0")</f>
        <v>0</v>
      </c>
      <c r="T29" s="40" t="str">
        <f t="shared" ref="T29:T31" si="73">IF(AND(H29 &gt; 0, H29 &lt; N29), "1", "0")</f>
        <v>0</v>
      </c>
      <c r="U29" s="40" t="str">
        <f t="shared" ref="U29:U31" si="74">IF(AND(I29 &gt; 0, I29 &lt; N29), "1", "0")</f>
        <v>0</v>
      </c>
      <c r="V29" s="40" t="str">
        <f t="shared" ref="V29:V31" si="75">IF(AND(J29 &gt; 0, J29 &lt; N29), "1", "0")</f>
        <v>0</v>
      </c>
      <c r="W29" s="40" t="str">
        <f t="shared" ref="W29:W31" si="76">IF(AND(K29 &gt; 0, K29 &lt; N29), "1", "0")</f>
        <v>0</v>
      </c>
      <c r="X29" s="40" t="str">
        <f t="shared" ref="X29:X31" si="77">IF(AND(L29 &gt; 0, L29 &lt; N29), "1", "0")</f>
        <v>0</v>
      </c>
      <c r="Y29" s="40" t="str">
        <f t="shared" ref="Y29:Y31" si="78">IF(AND(M29 &gt; 0, M29 &lt; N29), "1", "0")</f>
        <v>0</v>
      </c>
    </row>
    <row r="30" spans="1:25" ht="120.4" customHeight="1" thickBot="1" x14ac:dyDescent="0.5">
      <c r="A30" s="41">
        <v>25</v>
      </c>
      <c r="B30" s="219" t="s">
        <v>927</v>
      </c>
      <c r="C30" s="219"/>
      <c r="D30" s="101"/>
      <c r="E30" s="101"/>
      <c r="F30" s="101"/>
      <c r="G30" s="101"/>
      <c r="H30" s="101"/>
      <c r="I30" s="101"/>
      <c r="J30" s="101"/>
      <c r="K30" s="101"/>
      <c r="L30" s="101"/>
      <c r="M30" s="101"/>
      <c r="N30" s="125">
        <f t="shared" si="69"/>
        <v>0</v>
      </c>
      <c r="O30" s="128" t="s">
        <v>928</v>
      </c>
      <c r="Q30" s="40" t="str">
        <f t="shared" si="70"/>
        <v>0</v>
      </c>
      <c r="R30" s="40" t="str">
        <f t="shared" si="71"/>
        <v>0</v>
      </c>
      <c r="S30" s="40" t="str">
        <f t="shared" si="72"/>
        <v>0</v>
      </c>
      <c r="T30" s="40" t="str">
        <f t="shared" si="73"/>
        <v>0</v>
      </c>
      <c r="U30" s="40" t="str">
        <f t="shared" si="74"/>
        <v>0</v>
      </c>
      <c r="V30" s="40" t="str">
        <f t="shared" si="75"/>
        <v>0</v>
      </c>
      <c r="W30" s="40" t="str">
        <f t="shared" si="76"/>
        <v>0</v>
      </c>
      <c r="X30" s="40" t="str">
        <f t="shared" si="77"/>
        <v>0</v>
      </c>
      <c r="Y30" s="40" t="str">
        <f t="shared" si="78"/>
        <v>0</v>
      </c>
    </row>
    <row r="31" spans="1:25" ht="198" customHeight="1" thickBot="1" x14ac:dyDescent="0.5">
      <c r="A31" s="41">
        <v>26</v>
      </c>
      <c r="B31" s="219" t="s">
        <v>929</v>
      </c>
      <c r="C31" s="219"/>
      <c r="D31" s="101"/>
      <c r="E31" s="101"/>
      <c r="F31" s="101"/>
      <c r="G31" s="101"/>
      <c r="H31" s="101"/>
      <c r="I31" s="101"/>
      <c r="J31" s="101"/>
      <c r="K31" s="101"/>
      <c r="L31" s="101"/>
      <c r="M31" s="101"/>
      <c r="N31" s="125">
        <f t="shared" si="69"/>
        <v>0</v>
      </c>
      <c r="O31" s="128" t="s">
        <v>930</v>
      </c>
      <c r="Q31" s="40" t="str">
        <f t="shared" si="70"/>
        <v>0</v>
      </c>
      <c r="R31" s="40" t="str">
        <f t="shared" si="71"/>
        <v>0</v>
      </c>
      <c r="S31" s="40" t="str">
        <f t="shared" si="72"/>
        <v>0</v>
      </c>
      <c r="T31" s="40" t="str">
        <f t="shared" si="73"/>
        <v>0</v>
      </c>
      <c r="U31" s="40" t="str">
        <f t="shared" si="74"/>
        <v>0</v>
      </c>
      <c r="V31" s="40" t="str">
        <f t="shared" si="75"/>
        <v>0</v>
      </c>
      <c r="W31" s="40" t="str">
        <f t="shared" si="76"/>
        <v>0</v>
      </c>
      <c r="X31" s="40" t="str">
        <f t="shared" si="77"/>
        <v>0</v>
      </c>
      <c r="Y31" s="40" t="str">
        <f t="shared" si="78"/>
        <v>0</v>
      </c>
    </row>
    <row r="32" spans="1:25" ht="155.25" customHeight="1" thickBot="1" x14ac:dyDescent="0.5">
      <c r="A32" s="41">
        <v>27</v>
      </c>
      <c r="B32" s="219" t="s">
        <v>931</v>
      </c>
      <c r="C32" s="219"/>
      <c r="D32" s="101"/>
      <c r="E32" s="101"/>
      <c r="F32" s="101"/>
      <c r="G32" s="101"/>
      <c r="H32" s="101"/>
      <c r="I32" s="101"/>
      <c r="J32" s="101"/>
      <c r="K32" s="101"/>
      <c r="L32" s="101"/>
      <c r="M32" s="101"/>
      <c r="N32" s="125">
        <f t="shared" ref="N32" si="79">D32/2</f>
        <v>0</v>
      </c>
      <c r="O32" s="128" t="s">
        <v>932</v>
      </c>
      <c r="Q32" s="40" t="str">
        <f t="shared" ref="Q32" si="80">IF(AND(E32 &gt; 0, E32 &lt; N32), "1", "0")</f>
        <v>0</v>
      </c>
      <c r="R32" s="40" t="str">
        <f t="shared" ref="R32" si="81">IF(AND(F32 &gt; 0, F32 &lt; N32), "1", "0")</f>
        <v>0</v>
      </c>
      <c r="S32" s="40" t="str">
        <f t="shared" ref="S32" si="82">IF(AND(G32 &gt; 0, G32 &lt; N32), "1", "0")</f>
        <v>0</v>
      </c>
      <c r="T32" s="40" t="str">
        <f t="shared" ref="T32" si="83">IF(AND(H32 &gt; 0, H32 &lt; N32), "1", "0")</f>
        <v>0</v>
      </c>
      <c r="U32" s="40" t="str">
        <f t="shared" ref="U32" si="84">IF(AND(I32 &gt; 0, I32 &lt; N32), "1", "0")</f>
        <v>0</v>
      </c>
      <c r="V32" s="40" t="str">
        <f t="shared" ref="V32" si="85">IF(AND(J32 &gt; 0, J32 &lt; N32), "1", "0")</f>
        <v>0</v>
      </c>
      <c r="W32" s="40" t="str">
        <f t="shared" ref="W32" si="86">IF(AND(K32 &gt; 0, K32 &lt; N32), "1", "0")</f>
        <v>0</v>
      </c>
      <c r="X32" s="40" t="str">
        <f t="shared" ref="X32" si="87">IF(AND(L32 &gt; 0, L32 &lt; N32), "1", "0")</f>
        <v>0</v>
      </c>
      <c r="Y32" s="40" t="str">
        <f t="shared" ref="Y32" si="88">IF(AND(M32 &gt; 0, M32 &lt; N32), "1", "0")</f>
        <v>0</v>
      </c>
    </row>
    <row r="33" spans="1:25" ht="78" customHeight="1" thickBot="1" x14ac:dyDescent="0.5">
      <c r="A33" s="41">
        <v>28</v>
      </c>
      <c r="B33" s="219" t="s">
        <v>1240</v>
      </c>
      <c r="C33" s="219"/>
      <c r="D33" s="101"/>
      <c r="E33" s="101"/>
      <c r="F33" s="101"/>
      <c r="G33" s="101"/>
      <c r="H33" s="101"/>
      <c r="I33" s="101"/>
      <c r="J33" s="101"/>
      <c r="K33" s="101"/>
      <c r="L33" s="101"/>
      <c r="M33" s="101"/>
      <c r="N33" s="125">
        <f>D33*2</f>
        <v>0</v>
      </c>
      <c r="O33" s="129"/>
      <c r="Q33" s="40" t="str">
        <f t="shared" ref="Q33:Q37" si="89">IF(E33="نعم
Yes", "1", "0")</f>
        <v>0</v>
      </c>
      <c r="R33" s="40" t="str">
        <f t="shared" ref="R33:R37" si="90">IF(F33="نعم
Yes", "1", "0")</f>
        <v>0</v>
      </c>
      <c r="S33" s="40" t="str">
        <f t="shared" ref="S33:S37" si="91">IF(G33="نعم
Yes", "1", "0")</f>
        <v>0</v>
      </c>
      <c r="T33" s="40" t="str">
        <f t="shared" ref="T33:T37" si="92">IF(H33="نعم
Yes", "1", "0")</f>
        <v>0</v>
      </c>
      <c r="U33" s="40" t="str">
        <f t="shared" ref="U33:U37" si="93">IF(I33="نعم
Yes", "1", "0")</f>
        <v>0</v>
      </c>
      <c r="V33" s="40" t="str">
        <f t="shared" ref="V33:V37" si="94">IF(J33="نعم
Yes", "1", "0")</f>
        <v>0</v>
      </c>
      <c r="W33" s="40" t="str">
        <f t="shared" ref="W33:W37" si="95">IF(K33="نعم
Yes", "1", "0")</f>
        <v>0</v>
      </c>
      <c r="X33" s="40" t="str">
        <f t="shared" ref="X33:X37" si="96">IF(L33="نعم
Yes", "1", "0")</f>
        <v>0</v>
      </c>
      <c r="Y33" s="40" t="str">
        <f t="shared" ref="Y33:Y37" si="97">IF(M33="نعم
Yes", "1", "0")</f>
        <v>0</v>
      </c>
    </row>
    <row r="34" spans="1:25" ht="78" customHeight="1" thickBot="1" x14ac:dyDescent="0.5">
      <c r="A34" s="41">
        <v>29</v>
      </c>
      <c r="B34" s="219" t="s">
        <v>1241</v>
      </c>
      <c r="C34" s="219"/>
      <c r="D34" s="101"/>
      <c r="E34" s="101"/>
      <c r="F34" s="101"/>
      <c r="G34" s="101"/>
      <c r="H34" s="101"/>
      <c r="I34" s="101"/>
      <c r="J34" s="101"/>
      <c r="K34" s="101"/>
      <c r="L34" s="101"/>
      <c r="M34" s="101"/>
      <c r="N34" s="125">
        <f t="shared" ref="N34:N35" si="98">D34*2</f>
        <v>0</v>
      </c>
      <c r="O34" s="129"/>
      <c r="Q34" s="40" t="str">
        <f t="shared" si="89"/>
        <v>0</v>
      </c>
      <c r="R34" s="40" t="str">
        <f t="shared" si="90"/>
        <v>0</v>
      </c>
      <c r="S34" s="40" t="str">
        <f t="shared" si="91"/>
        <v>0</v>
      </c>
      <c r="T34" s="40" t="str">
        <f t="shared" si="92"/>
        <v>0</v>
      </c>
      <c r="U34" s="40" t="str">
        <f t="shared" si="93"/>
        <v>0</v>
      </c>
      <c r="V34" s="40" t="str">
        <f t="shared" si="94"/>
        <v>0</v>
      </c>
      <c r="W34" s="40" t="str">
        <f t="shared" si="95"/>
        <v>0</v>
      </c>
      <c r="X34" s="40" t="str">
        <f t="shared" si="96"/>
        <v>0</v>
      </c>
      <c r="Y34" s="40" t="str">
        <f t="shared" si="97"/>
        <v>0</v>
      </c>
    </row>
    <row r="35" spans="1:25" ht="127.9" customHeight="1" thickBot="1" x14ac:dyDescent="0.5">
      <c r="A35" s="41">
        <v>30</v>
      </c>
      <c r="B35" s="219" t="s">
        <v>1242</v>
      </c>
      <c r="C35" s="219"/>
      <c r="D35" s="101"/>
      <c r="E35" s="101"/>
      <c r="F35" s="101"/>
      <c r="G35" s="101"/>
      <c r="H35" s="101"/>
      <c r="I35" s="101"/>
      <c r="J35" s="101"/>
      <c r="K35" s="101"/>
      <c r="L35" s="101"/>
      <c r="M35" s="101"/>
      <c r="N35" s="125">
        <f t="shared" si="98"/>
        <v>0</v>
      </c>
      <c r="O35" s="129"/>
      <c r="Q35" s="40" t="str">
        <f t="shared" si="89"/>
        <v>0</v>
      </c>
      <c r="R35" s="40" t="str">
        <f t="shared" si="90"/>
        <v>0</v>
      </c>
      <c r="S35" s="40" t="str">
        <f t="shared" si="91"/>
        <v>0</v>
      </c>
      <c r="T35" s="40" t="str">
        <f t="shared" si="92"/>
        <v>0</v>
      </c>
      <c r="U35" s="40" t="str">
        <f t="shared" si="93"/>
        <v>0</v>
      </c>
      <c r="V35" s="40" t="str">
        <f t="shared" si="94"/>
        <v>0</v>
      </c>
      <c r="W35" s="40" t="str">
        <f t="shared" si="95"/>
        <v>0</v>
      </c>
      <c r="X35" s="40" t="str">
        <f t="shared" si="96"/>
        <v>0</v>
      </c>
      <c r="Y35" s="40" t="str">
        <f t="shared" si="97"/>
        <v>0</v>
      </c>
    </row>
    <row r="36" spans="1:25" ht="84.75" customHeight="1" thickBot="1" x14ac:dyDescent="0.5">
      <c r="A36" s="41">
        <v>31</v>
      </c>
      <c r="B36" s="219" t="s">
        <v>1243</v>
      </c>
      <c r="C36" s="219"/>
      <c r="D36" s="101"/>
      <c r="E36" s="101"/>
      <c r="F36" s="101"/>
      <c r="G36" s="101"/>
      <c r="H36" s="101"/>
      <c r="I36" s="101"/>
      <c r="J36" s="101"/>
      <c r="K36" s="101"/>
      <c r="L36" s="101"/>
      <c r="M36" s="101"/>
      <c r="N36" s="125">
        <f>D36*2</f>
        <v>0</v>
      </c>
      <c r="O36" s="129"/>
      <c r="Q36" s="40" t="str">
        <f t="shared" si="89"/>
        <v>0</v>
      </c>
      <c r="R36" s="40" t="str">
        <f t="shared" si="90"/>
        <v>0</v>
      </c>
      <c r="S36" s="40" t="str">
        <f t="shared" si="91"/>
        <v>0</v>
      </c>
      <c r="T36" s="40" t="str">
        <f t="shared" si="92"/>
        <v>0</v>
      </c>
      <c r="U36" s="40" t="str">
        <f t="shared" si="93"/>
        <v>0</v>
      </c>
      <c r="V36" s="40" t="str">
        <f t="shared" si="94"/>
        <v>0</v>
      </c>
      <c r="W36" s="40" t="str">
        <f t="shared" si="95"/>
        <v>0</v>
      </c>
      <c r="X36" s="40" t="str">
        <f t="shared" si="96"/>
        <v>0</v>
      </c>
      <c r="Y36" s="40" t="str">
        <f t="shared" si="97"/>
        <v>0</v>
      </c>
    </row>
    <row r="37" spans="1:25" ht="90" customHeight="1" thickBot="1" x14ac:dyDescent="0.5">
      <c r="A37" s="41">
        <v>32</v>
      </c>
      <c r="B37" s="219" t="s">
        <v>1244</v>
      </c>
      <c r="C37" s="219"/>
      <c r="D37" s="101"/>
      <c r="E37" s="101"/>
      <c r="F37" s="101"/>
      <c r="G37" s="101"/>
      <c r="H37" s="101"/>
      <c r="I37" s="101"/>
      <c r="J37" s="101"/>
      <c r="K37" s="101"/>
      <c r="L37" s="101"/>
      <c r="M37" s="101"/>
      <c r="N37" s="125">
        <f>D37*2</f>
        <v>0</v>
      </c>
      <c r="O37" s="129"/>
      <c r="Q37" s="40" t="str">
        <f t="shared" si="89"/>
        <v>0</v>
      </c>
      <c r="R37" s="40" t="str">
        <f t="shared" si="90"/>
        <v>0</v>
      </c>
      <c r="S37" s="40" t="str">
        <f t="shared" si="91"/>
        <v>0</v>
      </c>
      <c r="T37" s="40" t="str">
        <f t="shared" si="92"/>
        <v>0</v>
      </c>
      <c r="U37" s="40" t="str">
        <f t="shared" si="93"/>
        <v>0</v>
      </c>
      <c r="V37" s="40" t="str">
        <f t="shared" si="94"/>
        <v>0</v>
      </c>
      <c r="W37" s="40" t="str">
        <f t="shared" si="95"/>
        <v>0</v>
      </c>
      <c r="X37" s="40" t="str">
        <f t="shared" si="96"/>
        <v>0</v>
      </c>
      <c r="Y37" s="40" t="str">
        <f t="shared" si="97"/>
        <v>0</v>
      </c>
    </row>
    <row r="38" spans="1:25" ht="81.400000000000006" customHeight="1" thickBot="1" x14ac:dyDescent="0.5">
      <c r="A38" s="41">
        <v>33</v>
      </c>
      <c r="B38" s="219" t="s">
        <v>1245</v>
      </c>
      <c r="C38" s="219"/>
      <c r="D38" s="101"/>
      <c r="E38" s="101"/>
      <c r="F38" s="101"/>
      <c r="G38" s="101"/>
      <c r="H38" s="101"/>
      <c r="I38" s="101"/>
      <c r="J38" s="101"/>
      <c r="K38" s="101"/>
      <c r="L38" s="101"/>
      <c r="M38" s="101"/>
      <c r="N38" s="125">
        <f t="shared" ref="N38:N39" si="99">D38*2</f>
        <v>0</v>
      </c>
      <c r="O38" s="129"/>
      <c r="Q38" s="40" t="str">
        <f>IF(AND(E38 &gt; 0, E38 &lt; N38), "1", "0")</f>
        <v>0</v>
      </c>
      <c r="R38" s="40" t="str">
        <f>IF(AND(F38 &gt; 0, F38 &lt; N38), "1", "0")</f>
        <v>0</v>
      </c>
      <c r="S38" s="40" t="str">
        <f>IF(AND(G38 &gt; 0, G38 &lt; N38), "1", "0")</f>
        <v>0</v>
      </c>
      <c r="T38" s="40" t="str">
        <f>IF(AND(H38 &gt; 0, H38 &lt; N38), "1", "0")</f>
        <v>0</v>
      </c>
      <c r="U38" s="40" t="str">
        <f>IF(AND(I38 &gt; 0, I38 &lt; N38), "1", "0")</f>
        <v>0</v>
      </c>
      <c r="V38" s="40" t="str">
        <f>IF(AND(J38 &gt; 0, J38 &lt; N38), "1", "0")</f>
        <v>0</v>
      </c>
      <c r="W38" s="40" t="str">
        <f>IF(AND(K38 &gt; 0, K38 &lt; N38), "1", "0")</f>
        <v>0</v>
      </c>
      <c r="X38" s="40" t="str">
        <f>IF(AND(L38 &gt; 0, L38 &lt; N38), "1", "0")</f>
        <v>0</v>
      </c>
      <c r="Y38" s="40" t="str">
        <f>IF(AND(M38 &gt; 0, M38 &lt; N38), "1", "0")</f>
        <v>0</v>
      </c>
    </row>
    <row r="39" spans="1:25" ht="97.5" customHeight="1" thickBot="1" x14ac:dyDescent="0.5">
      <c r="A39" s="41">
        <v>34</v>
      </c>
      <c r="B39" s="219" t="s">
        <v>1203</v>
      </c>
      <c r="C39" s="219"/>
      <c r="D39" s="101"/>
      <c r="E39" s="101"/>
      <c r="F39" s="101"/>
      <c r="G39" s="101"/>
      <c r="H39" s="101"/>
      <c r="I39" s="101"/>
      <c r="J39" s="101"/>
      <c r="K39" s="101"/>
      <c r="L39" s="101"/>
      <c r="M39" s="101"/>
      <c r="N39" s="125">
        <f t="shared" si="99"/>
        <v>0</v>
      </c>
      <c r="O39" s="129"/>
      <c r="Q39" s="40" t="str">
        <f t="shared" ref="Q39" si="100">IF(AND(E39 &gt; 0, E39 &lt; N39), "1", "0")</f>
        <v>0</v>
      </c>
      <c r="R39" s="40" t="str">
        <f t="shared" ref="R39" si="101">IF(AND(F39 &gt; 0, F39 &lt; N39), "1", "0")</f>
        <v>0</v>
      </c>
      <c r="S39" s="40" t="str">
        <f t="shared" ref="S39" si="102">IF(AND(G39 &gt; 0, G39 &lt; N39), "1", "0")</f>
        <v>0</v>
      </c>
      <c r="T39" s="40" t="str">
        <f t="shared" ref="T39" si="103">IF(AND(H39 &gt; 0, H39 &lt; N39), "1", "0")</f>
        <v>0</v>
      </c>
      <c r="U39" s="40" t="str">
        <f t="shared" ref="U39" si="104">IF(AND(I39 &gt; 0, I39 &lt; N39), "1", "0")</f>
        <v>0</v>
      </c>
      <c r="V39" s="40" t="str">
        <f t="shared" ref="V39" si="105">IF(AND(J39 &gt; 0, J39 &lt; N39), "1", "0")</f>
        <v>0</v>
      </c>
      <c r="W39" s="40" t="str">
        <f t="shared" ref="W39" si="106">IF(AND(K39 &gt; 0, K39 &lt; N39), "1", "0")</f>
        <v>0</v>
      </c>
      <c r="X39" s="40" t="str">
        <f t="shared" ref="X39" si="107">IF(AND(L39 &gt; 0, L39 &lt; N39), "1", "0")</f>
        <v>0</v>
      </c>
      <c r="Y39" s="40" t="str">
        <f t="shared" ref="Y39" si="108">IF(AND(M39 &gt; 0, M39 &lt; N39), "1", "0")</f>
        <v>0</v>
      </c>
    </row>
    <row r="40" spans="1:25" ht="72" customHeight="1" thickBot="1" x14ac:dyDescent="0.5">
      <c r="A40" s="41">
        <v>35</v>
      </c>
      <c r="B40" s="219" t="s">
        <v>1401</v>
      </c>
      <c r="C40" s="219"/>
      <c r="D40" s="101"/>
      <c r="E40" s="101"/>
      <c r="F40" s="101"/>
      <c r="G40" s="101"/>
      <c r="H40" s="101"/>
      <c r="I40" s="101"/>
      <c r="J40" s="101"/>
      <c r="K40" s="101"/>
      <c r="L40" s="101"/>
      <c r="M40" s="101"/>
      <c r="N40" s="131" t="s">
        <v>603</v>
      </c>
      <c r="O40" s="129"/>
      <c r="Q40" s="40" t="str">
        <f>IF(E40="نعم
Yes", "1", "0")</f>
        <v>0</v>
      </c>
      <c r="R40" s="40" t="str">
        <f t="shared" ref="R40:Y40" si="109">IF(F40="نعم
Yes", "1", "0")</f>
        <v>0</v>
      </c>
      <c r="S40" s="40" t="str">
        <f t="shared" si="109"/>
        <v>0</v>
      </c>
      <c r="T40" s="40" t="str">
        <f t="shared" si="109"/>
        <v>0</v>
      </c>
      <c r="U40" s="40" t="str">
        <f t="shared" si="109"/>
        <v>0</v>
      </c>
      <c r="V40" s="40" t="str">
        <f t="shared" si="109"/>
        <v>0</v>
      </c>
      <c r="W40" s="40" t="str">
        <f t="shared" si="109"/>
        <v>0</v>
      </c>
      <c r="X40" s="40" t="str">
        <f t="shared" si="109"/>
        <v>0</v>
      </c>
      <c r="Y40" s="40" t="str">
        <f t="shared" si="109"/>
        <v>0</v>
      </c>
    </row>
    <row r="41" spans="1:25" ht="54" customHeight="1" thickBot="1" x14ac:dyDescent="0.5">
      <c r="A41" s="41">
        <v>36</v>
      </c>
      <c r="B41" s="219" t="s">
        <v>1402</v>
      </c>
      <c r="C41" s="219"/>
      <c r="D41" s="101"/>
      <c r="E41" s="101"/>
      <c r="F41" s="101"/>
      <c r="G41" s="101"/>
      <c r="H41" s="101"/>
      <c r="I41" s="101"/>
      <c r="J41" s="101"/>
      <c r="K41" s="101"/>
      <c r="L41" s="101"/>
      <c r="M41" s="101"/>
      <c r="N41" s="125">
        <f t="shared" ref="N41" si="110">D41*2</f>
        <v>0</v>
      </c>
      <c r="O41" s="129"/>
      <c r="Q41" s="40" t="str">
        <f>IF(AND(E41 &gt; 0, E41&gt; N41), "1", "0")</f>
        <v>0</v>
      </c>
      <c r="R41" s="40" t="str">
        <f>IF(AND(F41 &gt; 0, F41 &gt; N41), "1", "0")</f>
        <v>0</v>
      </c>
      <c r="S41" s="40" t="str">
        <f>IF(AND(G41 &gt; 0, G41 &gt; N41), "1", "0")</f>
        <v>0</v>
      </c>
      <c r="T41" s="40" t="str">
        <f>IF(AND(H41 &gt; 0, H41 &gt; N41), "1", "0")</f>
        <v>0</v>
      </c>
      <c r="U41" s="40" t="str">
        <f>IF(AND(I41 &gt; 0, I41 &gt; N41), "1", "0")</f>
        <v>0</v>
      </c>
      <c r="V41" s="40" t="str">
        <f>IF(AND(J41 &gt; 0, J41 &gt; N41), "1", "0")</f>
        <v>0</v>
      </c>
      <c r="W41" s="40" t="str">
        <f>IF(AND(K41 &gt; 0, K41 &gt; N41), "1", "0")</f>
        <v>0</v>
      </c>
      <c r="X41" s="40" t="str">
        <f>IF(AND(L41 &gt; 0, L41 &gt; N41), "1", "0")</f>
        <v>0</v>
      </c>
      <c r="Y41" s="40" t="str">
        <f>IF(AND(M41 &gt; 0, M41 &gt; N41), "1", "0")</f>
        <v>0</v>
      </c>
    </row>
    <row r="42" spans="1:25" ht="70.5" customHeight="1" thickBot="1" x14ac:dyDescent="0.5">
      <c r="A42" s="41">
        <v>37</v>
      </c>
      <c r="B42" s="219" t="s">
        <v>1246</v>
      </c>
      <c r="C42" s="219"/>
      <c r="D42" s="101"/>
      <c r="E42" s="101"/>
      <c r="F42" s="101"/>
      <c r="G42" s="101"/>
      <c r="H42" s="101"/>
      <c r="I42" s="101"/>
      <c r="J42" s="101"/>
      <c r="K42" s="101"/>
      <c r="L42" s="101"/>
      <c r="M42" s="101"/>
      <c r="N42" s="131" t="s">
        <v>603</v>
      </c>
      <c r="O42" s="129"/>
      <c r="Q42" s="40" t="str">
        <f>IF(E42="نعم
Yes", "1", "0")</f>
        <v>0</v>
      </c>
      <c r="R42" s="40" t="str">
        <f t="shared" ref="R42" si="111">IF(F42="نعم
Yes", "1", "0")</f>
        <v>0</v>
      </c>
      <c r="S42" s="40" t="str">
        <f t="shared" ref="S42" si="112">IF(G42="نعم
Yes", "1", "0")</f>
        <v>0</v>
      </c>
      <c r="T42" s="40" t="str">
        <f t="shared" ref="T42" si="113">IF(H42="نعم
Yes", "1", "0")</f>
        <v>0</v>
      </c>
      <c r="U42" s="40" t="str">
        <f t="shared" ref="U42" si="114">IF(I42="نعم
Yes", "1", "0")</f>
        <v>0</v>
      </c>
      <c r="V42" s="40" t="str">
        <f t="shared" ref="V42" si="115">IF(J42="نعم
Yes", "1", "0")</f>
        <v>0</v>
      </c>
      <c r="W42" s="40" t="str">
        <f t="shared" ref="W42" si="116">IF(K42="نعم
Yes", "1", "0")</f>
        <v>0</v>
      </c>
      <c r="X42" s="40" t="str">
        <f t="shared" ref="X42" si="117">IF(L42="نعم
Yes", "1", "0")</f>
        <v>0</v>
      </c>
      <c r="Y42" s="40" t="str">
        <f t="shared" ref="Y42" si="118">IF(M42="نعم
Yes", "1", "0")</f>
        <v>0</v>
      </c>
    </row>
    <row r="43" spans="1:25" ht="58.15" customHeight="1" thickBot="1" x14ac:dyDescent="0.5">
      <c r="A43" s="41">
        <v>38</v>
      </c>
      <c r="B43" s="219" t="s">
        <v>1247</v>
      </c>
      <c r="C43" s="219"/>
      <c r="D43" s="101"/>
      <c r="E43" s="101"/>
      <c r="F43" s="101"/>
      <c r="G43" s="101"/>
      <c r="H43" s="101"/>
      <c r="I43" s="101"/>
      <c r="J43" s="101"/>
      <c r="K43" s="101"/>
      <c r="L43" s="101"/>
      <c r="M43" s="101"/>
      <c r="N43" s="125">
        <f t="shared" ref="N43" si="119">D43*2</f>
        <v>0</v>
      </c>
      <c r="O43" s="129"/>
      <c r="Q43" s="40" t="str">
        <f>IF(AND(E43 &gt; 0, E43&gt; N43), "1", "0")</f>
        <v>0</v>
      </c>
      <c r="R43" s="40" t="str">
        <f>IF(AND(F43 &gt; 0, F43 &gt; N43), "1", "0")</f>
        <v>0</v>
      </c>
      <c r="S43" s="40" t="str">
        <f>IF(AND(G43 &gt; 0, G43 &gt; N43), "1", "0")</f>
        <v>0</v>
      </c>
      <c r="T43" s="40" t="str">
        <f>IF(AND(H43 &gt; 0, H43 &gt; N43), "1", "0")</f>
        <v>0</v>
      </c>
      <c r="U43" s="40" t="str">
        <f>IF(AND(I43 &gt; 0, I43 &gt; N43), "1", "0")</f>
        <v>0</v>
      </c>
      <c r="V43" s="40" t="str">
        <f>IF(AND(J43 &gt; 0, J43 &gt; N43), "1", "0")</f>
        <v>0</v>
      </c>
      <c r="W43" s="40" t="str">
        <f>IF(AND(K43 &gt; 0, K43 &gt; N43), "1", "0")</f>
        <v>0</v>
      </c>
      <c r="X43" s="40" t="str">
        <f>IF(AND(L43 &gt; 0, L43 &gt; N43), "1", "0")</f>
        <v>0</v>
      </c>
      <c r="Y43" s="40" t="str">
        <f>IF(AND(M43 &gt; 0, M43 &gt; N43), "1", "0")</f>
        <v>0</v>
      </c>
    </row>
    <row r="44" spans="1:25" ht="61.5" customHeight="1" thickBot="1" x14ac:dyDescent="0.5">
      <c r="A44" s="41">
        <v>39</v>
      </c>
      <c r="B44" s="219" t="s">
        <v>1248</v>
      </c>
      <c r="C44" s="219"/>
      <c r="D44" s="101"/>
      <c r="E44" s="101"/>
      <c r="F44" s="101"/>
      <c r="G44" s="101"/>
      <c r="H44" s="101"/>
      <c r="I44" s="101"/>
      <c r="J44" s="101"/>
      <c r="K44" s="101"/>
      <c r="L44" s="101"/>
      <c r="M44" s="101"/>
      <c r="N44" s="131" t="s">
        <v>603</v>
      </c>
      <c r="O44" s="129"/>
      <c r="Q44" s="40" t="str">
        <f>IF(E44="نعم
Yes", "1", "0")</f>
        <v>0</v>
      </c>
      <c r="R44" s="40" t="str">
        <f t="shared" ref="R44" si="120">IF(F44="نعم
Yes", "1", "0")</f>
        <v>0</v>
      </c>
      <c r="S44" s="40" t="str">
        <f t="shared" ref="S44" si="121">IF(G44="نعم
Yes", "1", "0")</f>
        <v>0</v>
      </c>
      <c r="T44" s="40" t="str">
        <f t="shared" ref="T44" si="122">IF(H44="نعم
Yes", "1", "0")</f>
        <v>0</v>
      </c>
      <c r="U44" s="40" t="str">
        <f t="shared" ref="U44" si="123">IF(I44="نعم
Yes", "1", "0")</f>
        <v>0</v>
      </c>
      <c r="V44" s="40" t="str">
        <f t="shared" ref="V44" si="124">IF(J44="نعم
Yes", "1", "0")</f>
        <v>0</v>
      </c>
      <c r="W44" s="40" t="str">
        <f t="shared" ref="W44" si="125">IF(K44="نعم
Yes", "1", "0")</f>
        <v>0</v>
      </c>
      <c r="X44" s="40" t="str">
        <f t="shared" ref="X44" si="126">IF(L44="نعم
Yes", "1", "0")</f>
        <v>0</v>
      </c>
      <c r="Y44" s="40" t="str">
        <f t="shared" ref="Y44" si="127">IF(M44="نعم
Yes", "1", "0")</f>
        <v>0</v>
      </c>
    </row>
    <row r="45" spans="1:25" ht="46.15" customHeight="1" thickBot="1" x14ac:dyDescent="0.5">
      <c r="A45" s="41">
        <v>40</v>
      </c>
      <c r="B45" s="219" t="s">
        <v>1249</v>
      </c>
      <c r="C45" s="219"/>
      <c r="D45" s="101"/>
      <c r="E45" s="101"/>
      <c r="F45" s="101"/>
      <c r="G45" s="101"/>
      <c r="H45" s="101"/>
      <c r="I45" s="101"/>
      <c r="J45" s="101"/>
      <c r="K45" s="101"/>
      <c r="L45" s="101"/>
      <c r="M45" s="101"/>
      <c r="N45" s="131" t="s">
        <v>603</v>
      </c>
      <c r="O45" s="129"/>
      <c r="Q45" s="40" t="str">
        <f>IF(E45="نعم
Yes", "1", "0")</f>
        <v>0</v>
      </c>
      <c r="R45" s="40" t="str">
        <f t="shared" ref="R45" si="128">IF(F45="نعم
Yes", "1", "0")</f>
        <v>0</v>
      </c>
      <c r="S45" s="40" t="str">
        <f t="shared" ref="S45" si="129">IF(G45="نعم
Yes", "1", "0")</f>
        <v>0</v>
      </c>
      <c r="T45" s="40" t="str">
        <f t="shared" ref="T45" si="130">IF(H45="نعم
Yes", "1", "0")</f>
        <v>0</v>
      </c>
      <c r="U45" s="40" t="str">
        <f t="shared" ref="U45" si="131">IF(I45="نعم
Yes", "1", "0")</f>
        <v>0</v>
      </c>
      <c r="V45" s="40" t="str">
        <f t="shared" ref="V45" si="132">IF(J45="نعم
Yes", "1", "0")</f>
        <v>0</v>
      </c>
      <c r="W45" s="40" t="str">
        <f t="shared" ref="W45" si="133">IF(K45="نعم
Yes", "1", "0")</f>
        <v>0</v>
      </c>
      <c r="X45" s="40" t="str">
        <f t="shared" ref="X45" si="134">IF(L45="نعم
Yes", "1", "0")</f>
        <v>0</v>
      </c>
      <c r="Y45" s="40" t="str">
        <f t="shared" ref="Y45" si="135">IF(M45="نعم
Yes", "1", "0")</f>
        <v>0</v>
      </c>
    </row>
    <row r="46" spans="1:25" ht="72.75" customHeight="1" thickBot="1" x14ac:dyDescent="0.5">
      <c r="A46" s="41">
        <v>41</v>
      </c>
      <c r="B46" s="219" t="s">
        <v>1250</v>
      </c>
      <c r="C46" s="219"/>
      <c r="D46" s="101"/>
      <c r="E46" s="101"/>
      <c r="F46" s="101"/>
      <c r="G46" s="101"/>
      <c r="H46" s="101"/>
      <c r="I46" s="101"/>
      <c r="J46" s="101"/>
      <c r="K46" s="101"/>
      <c r="L46" s="101"/>
      <c r="M46" s="101"/>
      <c r="N46" s="131" t="s">
        <v>603</v>
      </c>
      <c r="O46" s="129"/>
      <c r="Q46" s="40" t="str">
        <f>IF(E46="نعم
Yes", "1", "0")</f>
        <v>0</v>
      </c>
      <c r="R46" s="40" t="str">
        <f t="shared" ref="R46" si="136">IF(F46="نعم
Yes", "1", "0")</f>
        <v>0</v>
      </c>
      <c r="S46" s="40" t="str">
        <f t="shared" ref="S46" si="137">IF(G46="نعم
Yes", "1", "0")</f>
        <v>0</v>
      </c>
      <c r="T46" s="40" t="str">
        <f t="shared" ref="T46" si="138">IF(H46="نعم
Yes", "1", "0")</f>
        <v>0</v>
      </c>
      <c r="U46" s="40" t="str">
        <f t="shared" ref="U46" si="139">IF(I46="نعم
Yes", "1", "0")</f>
        <v>0</v>
      </c>
      <c r="V46" s="40" t="str">
        <f t="shared" ref="V46" si="140">IF(J46="نعم
Yes", "1", "0")</f>
        <v>0</v>
      </c>
      <c r="W46" s="40" t="str">
        <f t="shared" ref="W46" si="141">IF(K46="نعم
Yes", "1", "0")</f>
        <v>0</v>
      </c>
      <c r="X46" s="40" t="str">
        <f t="shared" ref="X46" si="142">IF(L46="نعم
Yes", "1", "0")</f>
        <v>0</v>
      </c>
      <c r="Y46" s="40" t="str">
        <f t="shared" ref="Y46" si="143">IF(M46="نعم
Yes", "1", "0")</f>
        <v>0</v>
      </c>
    </row>
    <row r="47" spans="1:25" ht="66.75" customHeight="1" thickBot="1" x14ac:dyDescent="0.5">
      <c r="A47" s="41">
        <v>42</v>
      </c>
      <c r="B47" s="219" t="s">
        <v>1251</v>
      </c>
      <c r="C47" s="219"/>
      <c r="D47" s="101"/>
      <c r="E47" s="101"/>
      <c r="F47" s="101"/>
      <c r="G47" s="101"/>
      <c r="H47" s="101"/>
      <c r="I47" s="101"/>
      <c r="J47" s="101"/>
      <c r="K47" s="101"/>
      <c r="L47" s="101"/>
      <c r="M47" s="101"/>
      <c r="N47" s="131" t="s">
        <v>603</v>
      </c>
      <c r="O47" s="129"/>
      <c r="Q47" s="40" t="str">
        <f t="shared" ref="Q47:Q48" si="144">IF(E47="نعم
Yes", "1", "0")</f>
        <v>0</v>
      </c>
      <c r="R47" s="40" t="str">
        <f t="shared" ref="R47:R48" si="145">IF(F47="نعم
Yes", "1", "0")</f>
        <v>0</v>
      </c>
      <c r="S47" s="40" t="str">
        <f t="shared" ref="S47:S48" si="146">IF(G47="نعم
Yes", "1", "0")</f>
        <v>0</v>
      </c>
      <c r="T47" s="40" t="str">
        <f t="shared" ref="T47:T48" si="147">IF(H47="نعم
Yes", "1", "0")</f>
        <v>0</v>
      </c>
      <c r="U47" s="40" t="str">
        <f t="shared" ref="U47:U48" si="148">IF(I47="نعم
Yes", "1", "0")</f>
        <v>0</v>
      </c>
      <c r="V47" s="40" t="str">
        <f t="shared" ref="V47:V48" si="149">IF(J47="نعم
Yes", "1", "0")</f>
        <v>0</v>
      </c>
      <c r="W47" s="40" t="str">
        <f t="shared" ref="W47:W48" si="150">IF(K47="نعم
Yes", "1", "0")</f>
        <v>0</v>
      </c>
      <c r="X47" s="40" t="str">
        <f t="shared" ref="X47:X48" si="151">IF(L47="نعم
Yes", "1", "0")</f>
        <v>0</v>
      </c>
      <c r="Y47" s="40" t="str">
        <f t="shared" ref="Y47:Y48" si="152">IF(M47="نعم
Yes", "1", "0")</f>
        <v>0</v>
      </c>
    </row>
    <row r="48" spans="1:25" ht="92.65" customHeight="1" thickBot="1" x14ac:dyDescent="0.5">
      <c r="A48" s="41">
        <v>43</v>
      </c>
      <c r="B48" s="219" t="s">
        <v>1252</v>
      </c>
      <c r="C48" s="219"/>
      <c r="D48" s="101"/>
      <c r="E48" s="101"/>
      <c r="F48" s="101"/>
      <c r="G48" s="101"/>
      <c r="H48" s="101"/>
      <c r="I48" s="101"/>
      <c r="J48" s="101"/>
      <c r="K48" s="101"/>
      <c r="L48" s="101"/>
      <c r="M48" s="101"/>
      <c r="N48" s="131" t="s">
        <v>603</v>
      </c>
      <c r="O48" s="129"/>
      <c r="Q48" s="40" t="str">
        <f t="shared" si="144"/>
        <v>0</v>
      </c>
      <c r="R48" s="40" t="str">
        <f t="shared" si="145"/>
        <v>0</v>
      </c>
      <c r="S48" s="40" t="str">
        <f t="shared" si="146"/>
        <v>0</v>
      </c>
      <c r="T48" s="40" t="str">
        <f t="shared" si="147"/>
        <v>0</v>
      </c>
      <c r="U48" s="40" t="str">
        <f t="shared" si="148"/>
        <v>0</v>
      </c>
      <c r="V48" s="40" t="str">
        <f t="shared" si="149"/>
        <v>0</v>
      </c>
      <c r="W48" s="40" t="str">
        <f t="shared" si="150"/>
        <v>0</v>
      </c>
      <c r="X48" s="40" t="str">
        <f t="shared" si="151"/>
        <v>0</v>
      </c>
      <c r="Y48" s="40" t="str">
        <f t="shared" si="152"/>
        <v>0</v>
      </c>
    </row>
    <row r="49" spans="1:25" ht="66.400000000000006" customHeight="1" thickBot="1" x14ac:dyDescent="0.5">
      <c r="A49" s="41">
        <v>44</v>
      </c>
      <c r="B49" s="219" t="s">
        <v>1253</v>
      </c>
      <c r="C49" s="219"/>
      <c r="D49" s="101"/>
      <c r="E49" s="101"/>
      <c r="F49" s="101"/>
      <c r="G49" s="101"/>
      <c r="H49" s="101"/>
      <c r="I49" s="101"/>
      <c r="J49" s="101"/>
      <c r="K49" s="101"/>
      <c r="L49" s="101"/>
      <c r="M49" s="101"/>
      <c r="N49" s="131" t="s">
        <v>603</v>
      </c>
      <c r="O49" s="129"/>
      <c r="Q49" s="40" t="str">
        <f>IF(E49="نعم
Yes", "1", "0")</f>
        <v>0</v>
      </c>
      <c r="R49" s="40" t="str">
        <f t="shared" ref="R49:Y51" si="153">IF(F49="نعم
Yes", "1", "0")</f>
        <v>0</v>
      </c>
      <c r="S49" s="40" t="str">
        <f t="shared" si="153"/>
        <v>0</v>
      </c>
      <c r="T49" s="40" t="str">
        <f t="shared" si="153"/>
        <v>0</v>
      </c>
      <c r="U49" s="40" t="str">
        <f t="shared" si="153"/>
        <v>0</v>
      </c>
      <c r="V49" s="40" t="str">
        <f t="shared" si="153"/>
        <v>0</v>
      </c>
      <c r="W49" s="40" t="str">
        <f t="shared" si="153"/>
        <v>0</v>
      </c>
      <c r="X49" s="40" t="str">
        <f t="shared" si="153"/>
        <v>0</v>
      </c>
      <c r="Y49" s="40" t="str">
        <f t="shared" si="153"/>
        <v>0</v>
      </c>
    </row>
    <row r="50" spans="1:25" ht="92.65" customHeight="1" thickBot="1" x14ac:dyDescent="0.5">
      <c r="A50" s="41">
        <v>45</v>
      </c>
      <c r="B50" s="219" t="s">
        <v>1254</v>
      </c>
      <c r="C50" s="219"/>
      <c r="D50" s="101"/>
      <c r="E50" s="101"/>
      <c r="F50" s="101"/>
      <c r="G50" s="101"/>
      <c r="H50" s="101"/>
      <c r="I50" s="101"/>
      <c r="J50" s="101"/>
      <c r="K50" s="101"/>
      <c r="L50" s="101"/>
      <c r="M50" s="101"/>
      <c r="N50" s="131" t="s">
        <v>603</v>
      </c>
      <c r="O50" s="129"/>
      <c r="Q50" s="40" t="str">
        <f>IF(E50="نعم
Yes", "1", "0")</f>
        <v>0</v>
      </c>
      <c r="R50" s="40" t="str">
        <f t="shared" si="153"/>
        <v>0</v>
      </c>
      <c r="S50" s="40" t="str">
        <f t="shared" si="153"/>
        <v>0</v>
      </c>
      <c r="T50" s="40" t="str">
        <f t="shared" si="153"/>
        <v>0</v>
      </c>
      <c r="U50" s="40" t="str">
        <f t="shared" si="153"/>
        <v>0</v>
      </c>
      <c r="V50" s="40" t="str">
        <f t="shared" si="153"/>
        <v>0</v>
      </c>
      <c r="W50" s="40" t="str">
        <f t="shared" si="153"/>
        <v>0</v>
      </c>
      <c r="X50" s="40" t="str">
        <f t="shared" si="153"/>
        <v>0</v>
      </c>
      <c r="Y50" s="40" t="str">
        <f t="shared" si="153"/>
        <v>0</v>
      </c>
    </row>
    <row r="51" spans="1:25" ht="92.65" customHeight="1" thickBot="1" x14ac:dyDescent="0.5">
      <c r="A51" s="41">
        <v>46</v>
      </c>
      <c r="B51" s="219" t="s">
        <v>1255</v>
      </c>
      <c r="C51" s="219"/>
      <c r="D51" s="101"/>
      <c r="E51" s="101"/>
      <c r="F51" s="101"/>
      <c r="G51" s="101"/>
      <c r="H51" s="101"/>
      <c r="I51" s="101"/>
      <c r="J51" s="101"/>
      <c r="K51" s="101"/>
      <c r="L51" s="101"/>
      <c r="M51" s="101"/>
      <c r="N51" s="131" t="s">
        <v>603</v>
      </c>
      <c r="O51" s="129"/>
      <c r="Q51" s="40" t="str">
        <f>IF(E51="نعم
Yes", "1", "0")</f>
        <v>0</v>
      </c>
      <c r="R51" s="40" t="str">
        <f t="shared" si="153"/>
        <v>0</v>
      </c>
      <c r="S51" s="40" t="str">
        <f t="shared" si="153"/>
        <v>0</v>
      </c>
      <c r="T51" s="40" t="str">
        <f t="shared" si="153"/>
        <v>0</v>
      </c>
      <c r="U51" s="40" t="str">
        <f t="shared" si="153"/>
        <v>0</v>
      </c>
      <c r="V51" s="40" t="str">
        <f t="shared" si="153"/>
        <v>0</v>
      </c>
      <c r="W51" s="40" t="str">
        <f t="shared" si="153"/>
        <v>0</v>
      </c>
      <c r="X51" s="40" t="str">
        <f t="shared" si="153"/>
        <v>0</v>
      </c>
      <c r="Y51" s="40" t="str">
        <f t="shared" si="153"/>
        <v>0</v>
      </c>
    </row>
    <row r="52" spans="1:25" ht="92.65" customHeight="1" thickBot="1" x14ac:dyDescent="0.5">
      <c r="A52" s="41">
        <v>47</v>
      </c>
      <c r="B52" s="219" t="s">
        <v>1256</v>
      </c>
      <c r="C52" s="219"/>
      <c r="D52" s="101"/>
      <c r="E52" s="101"/>
      <c r="F52" s="101"/>
      <c r="G52" s="101"/>
      <c r="H52" s="101"/>
      <c r="I52" s="101"/>
      <c r="J52" s="101"/>
      <c r="K52" s="101"/>
      <c r="L52" s="101"/>
      <c r="M52" s="101"/>
      <c r="N52" s="131" t="s">
        <v>603</v>
      </c>
      <c r="O52" s="129"/>
      <c r="Q52" s="40" t="str">
        <f>IF(E52="نعم
Yes", "1", "0")</f>
        <v>0</v>
      </c>
      <c r="R52" s="40" t="str">
        <f t="shared" ref="R52" si="154">IF(F52="نعم
Yes", "1", "0")</f>
        <v>0</v>
      </c>
      <c r="S52" s="40" t="str">
        <f t="shared" ref="S52" si="155">IF(G52="نعم
Yes", "1", "0")</f>
        <v>0</v>
      </c>
      <c r="T52" s="40" t="str">
        <f t="shared" ref="T52" si="156">IF(H52="نعم
Yes", "1", "0")</f>
        <v>0</v>
      </c>
      <c r="U52" s="40" t="str">
        <f t="shared" ref="U52" si="157">IF(I52="نعم
Yes", "1", "0")</f>
        <v>0</v>
      </c>
      <c r="V52" s="40" t="str">
        <f t="shared" ref="V52" si="158">IF(J52="نعم
Yes", "1", "0")</f>
        <v>0</v>
      </c>
      <c r="W52" s="40" t="str">
        <f t="shared" ref="W52" si="159">IF(K52="نعم
Yes", "1", "0")</f>
        <v>0</v>
      </c>
      <c r="X52" s="40" t="str">
        <f t="shared" ref="X52" si="160">IF(L52="نعم
Yes", "1", "0")</f>
        <v>0</v>
      </c>
      <c r="Y52" s="40" t="str">
        <f t="shared" ref="Y52" si="161">IF(M52="نعم
Yes", "1", "0")</f>
        <v>0</v>
      </c>
    </row>
    <row r="53" spans="1:25" ht="70.900000000000006" customHeight="1" thickBot="1" x14ac:dyDescent="0.5">
      <c r="A53" s="41">
        <v>48</v>
      </c>
      <c r="B53" s="223" t="s">
        <v>1257</v>
      </c>
      <c r="C53" s="223"/>
      <c r="D53" s="101"/>
      <c r="E53" s="101"/>
      <c r="F53" s="101"/>
      <c r="G53" s="101"/>
      <c r="H53" s="101"/>
      <c r="I53" s="101"/>
      <c r="J53" s="101"/>
      <c r="K53" s="101"/>
      <c r="L53" s="101"/>
      <c r="M53" s="101"/>
      <c r="N53" s="131" t="s">
        <v>603</v>
      </c>
      <c r="O53" s="129"/>
      <c r="Q53" s="40" t="str">
        <f t="shared" ref="Q53:Q54" si="162">IF(E53="نعم
Yes", "1", "0")</f>
        <v>0</v>
      </c>
      <c r="R53" s="40" t="str">
        <f t="shared" ref="R53:R54" si="163">IF(F53="نعم
Yes", "1", "0")</f>
        <v>0</v>
      </c>
      <c r="S53" s="40" t="str">
        <f t="shared" ref="S53:S54" si="164">IF(G53="نعم
Yes", "1", "0")</f>
        <v>0</v>
      </c>
      <c r="T53" s="40" t="str">
        <f t="shared" ref="T53:T54" si="165">IF(H53="نعم
Yes", "1", "0")</f>
        <v>0</v>
      </c>
      <c r="U53" s="40" t="str">
        <f t="shared" ref="U53:U54" si="166">IF(I53="نعم
Yes", "1", "0")</f>
        <v>0</v>
      </c>
      <c r="V53" s="40" t="str">
        <f t="shared" ref="V53:V54" si="167">IF(J53="نعم
Yes", "1", "0")</f>
        <v>0</v>
      </c>
      <c r="W53" s="40" t="str">
        <f t="shared" ref="W53:W54" si="168">IF(K53="نعم
Yes", "1", "0")</f>
        <v>0</v>
      </c>
      <c r="X53" s="40" t="str">
        <f t="shared" ref="X53:X54" si="169">IF(L53="نعم
Yes", "1", "0")</f>
        <v>0</v>
      </c>
      <c r="Y53" s="40" t="str">
        <f t="shared" ref="Y53:Y54" si="170">IF(M53="نعم
Yes", "1", "0")</f>
        <v>0</v>
      </c>
    </row>
    <row r="54" spans="1:25" ht="64.900000000000006" customHeight="1" thickBot="1" x14ac:dyDescent="0.5">
      <c r="A54" s="41">
        <v>49</v>
      </c>
      <c r="B54" s="223" t="s">
        <v>1258</v>
      </c>
      <c r="C54" s="223"/>
      <c r="D54" s="101"/>
      <c r="E54" s="101"/>
      <c r="F54" s="101"/>
      <c r="G54" s="101"/>
      <c r="H54" s="101"/>
      <c r="I54" s="101"/>
      <c r="J54" s="101"/>
      <c r="K54" s="101"/>
      <c r="L54" s="101"/>
      <c r="M54" s="101"/>
      <c r="N54" s="131" t="s">
        <v>603</v>
      </c>
      <c r="O54" s="129"/>
      <c r="Q54" s="40" t="str">
        <f t="shared" si="162"/>
        <v>0</v>
      </c>
      <c r="R54" s="40" t="str">
        <f t="shared" si="163"/>
        <v>0</v>
      </c>
      <c r="S54" s="40" t="str">
        <f t="shared" si="164"/>
        <v>0</v>
      </c>
      <c r="T54" s="40" t="str">
        <f t="shared" si="165"/>
        <v>0</v>
      </c>
      <c r="U54" s="40" t="str">
        <f t="shared" si="166"/>
        <v>0</v>
      </c>
      <c r="V54" s="40" t="str">
        <f t="shared" si="167"/>
        <v>0</v>
      </c>
      <c r="W54" s="40" t="str">
        <f t="shared" si="168"/>
        <v>0</v>
      </c>
      <c r="X54" s="40" t="str">
        <f t="shared" si="169"/>
        <v>0</v>
      </c>
      <c r="Y54" s="40" t="str">
        <f t="shared" si="170"/>
        <v>0</v>
      </c>
    </row>
    <row r="55" spans="1:25" ht="54.4" customHeight="1" thickBot="1" x14ac:dyDescent="0.5">
      <c r="A55" s="41">
        <v>50</v>
      </c>
      <c r="B55" s="223" t="s">
        <v>1259</v>
      </c>
      <c r="C55" s="223"/>
      <c r="D55" s="101"/>
      <c r="E55" s="101"/>
      <c r="F55" s="101"/>
      <c r="G55" s="101"/>
      <c r="H55" s="101"/>
      <c r="I55" s="101"/>
      <c r="J55" s="101"/>
      <c r="K55" s="101"/>
      <c r="L55" s="101"/>
      <c r="M55" s="101"/>
      <c r="N55" s="131" t="s">
        <v>603</v>
      </c>
      <c r="O55" s="129"/>
      <c r="Q55" s="40" t="str">
        <f t="shared" ref="Q55:Q56" si="171">IF(E55="نعم
Yes", "1", "0")</f>
        <v>0</v>
      </c>
      <c r="R55" s="40" t="str">
        <f t="shared" ref="R55:R56" si="172">IF(F55="نعم
Yes", "1", "0")</f>
        <v>0</v>
      </c>
      <c r="S55" s="40" t="str">
        <f t="shared" ref="S55:S56" si="173">IF(G55="نعم
Yes", "1", "0")</f>
        <v>0</v>
      </c>
      <c r="T55" s="40" t="str">
        <f t="shared" ref="T55:T56" si="174">IF(H55="نعم
Yes", "1", "0")</f>
        <v>0</v>
      </c>
      <c r="U55" s="40" t="str">
        <f t="shared" ref="U55:U56" si="175">IF(I55="نعم
Yes", "1", "0")</f>
        <v>0</v>
      </c>
      <c r="V55" s="40" t="str">
        <f t="shared" ref="V55:V56" si="176">IF(J55="نعم
Yes", "1", "0")</f>
        <v>0</v>
      </c>
      <c r="W55" s="40" t="str">
        <f t="shared" ref="W55:W56" si="177">IF(K55="نعم
Yes", "1", "0")</f>
        <v>0</v>
      </c>
      <c r="X55" s="40" t="str">
        <f t="shared" ref="X55:X56" si="178">IF(L55="نعم
Yes", "1", "0")</f>
        <v>0</v>
      </c>
      <c r="Y55" s="40" t="str">
        <f t="shared" ref="Y55:Y56" si="179">IF(M55="نعم
Yes", "1", "0")</f>
        <v>0</v>
      </c>
    </row>
    <row r="56" spans="1:25" ht="111" customHeight="1" thickBot="1" x14ac:dyDescent="0.5">
      <c r="A56" s="41">
        <v>51</v>
      </c>
      <c r="B56" s="223" t="s">
        <v>1260</v>
      </c>
      <c r="C56" s="223"/>
      <c r="D56" s="101"/>
      <c r="E56" s="101"/>
      <c r="F56" s="101"/>
      <c r="G56" s="101"/>
      <c r="H56" s="101"/>
      <c r="I56" s="101"/>
      <c r="J56" s="101"/>
      <c r="K56" s="101"/>
      <c r="L56" s="101"/>
      <c r="M56" s="101"/>
      <c r="N56" s="131" t="s">
        <v>603</v>
      </c>
      <c r="O56" s="129"/>
      <c r="Q56" s="40" t="str">
        <f t="shared" si="171"/>
        <v>0</v>
      </c>
      <c r="R56" s="40" t="str">
        <f t="shared" si="172"/>
        <v>0</v>
      </c>
      <c r="S56" s="40" t="str">
        <f t="shared" si="173"/>
        <v>0</v>
      </c>
      <c r="T56" s="40" t="str">
        <f t="shared" si="174"/>
        <v>0</v>
      </c>
      <c r="U56" s="40" t="str">
        <f t="shared" si="175"/>
        <v>0</v>
      </c>
      <c r="V56" s="40" t="str">
        <f t="shared" si="176"/>
        <v>0</v>
      </c>
      <c r="W56" s="40" t="str">
        <f t="shared" si="177"/>
        <v>0</v>
      </c>
      <c r="X56" s="40" t="str">
        <f t="shared" si="178"/>
        <v>0</v>
      </c>
      <c r="Y56" s="40" t="str">
        <f t="shared" si="179"/>
        <v>0</v>
      </c>
    </row>
    <row r="57" spans="1:25" ht="73.5" customHeight="1" thickBot="1" x14ac:dyDescent="0.5">
      <c r="A57" s="41">
        <v>52</v>
      </c>
      <c r="B57" s="223" t="s">
        <v>1261</v>
      </c>
      <c r="C57" s="223"/>
      <c r="D57" s="101"/>
      <c r="E57" s="101"/>
      <c r="F57" s="101"/>
      <c r="G57" s="101"/>
      <c r="H57" s="101"/>
      <c r="I57" s="101"/>
      <c r="J57" s="101"/>
      <c r="K57" s="101"/>
      <c r="L57" s="101"/>
      <c r="M57" s="101"/>
      <c r="N57" s="131" t="s">
        <v>603</v>
      </c>
      <c r="O57" s="129"/>
      <c r="Q57" s="40" t="str">
        <f t="shared" ref="Q57:Q58" si="180">IF(E57="نعم
Yes", "1", "0")</f>
        <v>0</v>
      </c>
      <c r="R57" s="40" t="str">
        <f t="shared" ref="R57:R58" si="181">IF(F57="نعم
Yes", "1", "0")</f>
        <v>0</v>
      </c>
      <c r="S57" s="40" t="str">
        <f t="shared" ref="S57:S58" si="182">IF(G57="نعم
Yes", "1", "0")</f>
        <v>0</v>
      </c>
      <c r="T57" s="40" t="str">
        <f t="shared" ref="T57:T58" si="183">IF(H57="نعم
Yes", "1", "0")</f>
        <v>0</v>
      </c>
      <c r="U57" s="40" t="str">
        <f t="shared" ref="U57:U58" si="184">IF(I57="نعم
Yes", "1", "0")</f>
        <v>0</v>
      </c>
      <c r="V57" s="40" t="str">
        <f t="shared" ref="V57:V58" si="185">IF(J57="نعم
Yes", "1", "0")</f>
        <v>0</v>
      </c>
      <c r="W57" s="40" t="str">
        <f t="shared" ref="W57:W58" si="186">IF(K57="نعم
Yes", "1", "0")</f>
        <v>0</v>
      </c>
      <c r="X57" s="40" t="str">
        <f t="shared" ref="X57:X58" si="187">IF(L57="نعم
Yes", "1", "0")</f>
        <v>0</v>
      </c>
      <c r="Y57" s="40" t="str">
        <f t="shared" ref="Y57:Y58" si="188">IF(M57="نعم
Yes", "1", "0")</f>
        <v>0</v>
      </c>
    </row>
    <row r="58" spans="1:25" ht="93" customHeight="1" thickBot="1" x14ac:dyDescent="0.5">
      <c r="A58" s="41">
        <v>53</v>
      </c>
      <c r="B58" s="223" t="s">
        <v>1262</v>
      </c>
      <c r="C58" s="223"/>
      <c r="D58" s="101"/>
      <c r="E58" s="101"/>
      <c r="F58" s="101"/>
      <c r="G58" s="101"/>
      <c r="H58" s="101"/>
      <c r="I58" s="101"/>
      <c r="J58" s="101"/>
      <c r="K58" s="101"/>
      <c r="L58" s="101"/>
      <c r="M58" s="101"/>
      <c r="N58" s="131" t="s">
        <v>603</v>
      </c>
      <c r="O58" s="129"/>
      <c r="Q58" s="40" t="str">
        <f t="shared" si="180"/>
        <v>0</v>
      </c>
      <c r="R58" s="40" t="str">
        <f t="shared" si="181"/>
        <v>0</v>
      </c>
      <c r="S58" s="40" t="str">
        <f t="shared" si="182"/>
        <v>0</v>
      </c>
      <c r="T58" s="40" t="str">
        <f t="shared" si="183"/>
        <v>0</v>
      </c>
      <c r="U58" s="40" t="str">
        <f t="shared" si="184"/>
        <v>0</v>
      </c>
      <c r="V58" s="40" t="str">
        <f t="shared" si="185"/>
        <v>0</v>
      </c>
      <c r="W58" s="40" t="str">
        <f t="shared" si="186"/>
        <v>0</v>
      </c>
      <c r="X58" s="40" t="str">
        <f t="shared" si="187"/>
        <v>0</v>
      </c>
      <c r="Y58" s="40" t="str">
        <f t="shared" si="188"/>
        <v>0</v>
      </c>
    </row>
    <row r="59" spans="1:25" ht="90" customHeight="1" thickBot="1" x14ac:dyDescent="0.5">
      <c r="A59" s="41">
        <v>54</v>
      </c>
      <c r="B59" s="223" t="s">
        <v>1263</v>
      </c>
      <c r="C59" s="223"/>
      <c r="D59" s="101"/>
      <c r="E59" s="101"/>
      <c r="F59" s="101"/>
      <c r="G59" s="101"/>
      <c r="H59" s="101"/>
      <c r="I59" s="101"/>
      <c r="J59" s="101"/>
      <c r="K59" s="101"/>
      <c r="L59" s="101"/>
      <c r="M59" s="101"/>
      <c r="N59" s="131" t="s">
        <v>603</v>
      </c>
      <c r="O59" s="129"/>
      <c r="Q59" s="40" t="str">
        <f t="shared" ref="Q59" si="189">IF(E59="نعم
Yes", "1", "0")</f>
        <v>0</v>
      </c>
      <c r="R59" s="40" t="str">
        <f t="shared" ref="R59" si="190">IF(F59="نعم
Yes", "1", "0")</f>
        <v>0</v>
      </c>
      <c r="S59" s="40" t="str">
        <f t="shared" ref="S59" si="191">IF(G59="نعم
Yes", "1", "0")</f>
        <v>0</v>
      </c>
      <c r="T59" s="40" t="str">
        <f t="shared" ref="T59" si="192">IF(H59="نعم
Yes", "1", "0")</f>
        <v>0</v>
      </c>
      <c r="U59" s="40" t="str">
        <f t="shared" ref="U59" si="193">IF(I59="نعم
Yes", "1", "0")</f>
        <v>0</v>
      </c>
      <c r="V59" s="40" t="str">
        <f t="shared" ref="V59" si="194">IF(J59="نعم
Yes", "1", "0")</f>
        <v>0</v>
      </c>
      <c r="W59" s="40" t="str">
        <f t="shared" ref="W59" si="195">IF(K59="نعم
Yes", "1", "0")</f>
        <v>0</v>
      </c>
      <c r="X59" s="40" t="str">
        <f t="shared" ref="X59" si="196">IF(L59="نعم
Yes", "1", "0")</f>
        <v>0</v>
      </c>
      <c r="Y59" s="40" t="str">
        <f t="shared" ref="Y59" si="197">IF(M59="نعم
Yes", "1", "0")</f>
        <v>0</v>
      </c>
    </row>
    <row r="60" spans="1:25" ht="116.65" customHeight="1" thickBot="1" x14ac:dyDescent="0.5">
      <c r="A60" s="41">
        <v>55</v>
      </c>
      <c r="B60" s="223" t="s">
        <v>1264</v>
      </c>
      <c r="C60" s="223"/>
      <c r="D60" s="101"/>
      <c r="E60" s="101"/>
      <c r="F60" s="101"/>
      <c r="G60" s="101"/>
      <c r="H60" s="101"/>
      <c r="I60" s="101"/>
      <c r="J60" s="101"/>
      <c r="K60" s="101"/>
      <c r="L60" s="101"/>
      <c r="M60" s="101"/>
      <c r="N60" s="131" t="s">
        <v>603</v>
      </c>
      <c r="O60" s="129"/>
      <c r="Q60" s="40" t="str">
        <f t="shared" ref="Q60:Q64" si="198">IF(E60="نعم
Yes", "1", "0")</f>
        <v>0</v>
      </c>
      <c r="R60" s="40" t="str">
        <f t="shared" ref="R60:R64" si="199">IF(F60="نعم
Yes", "1", "0")</f>
        <v>0</v>
      </c>
      <c r="S60" s="40" t="str">
        <f t="shared" ref="S60:S64" si="200">IF(G60="نعم
Yes", "1", "0")</f>
        <v>0</v>
      </c>
      <c r="T60" s="40" t="str">
        <f t="shared" ref="T60:T64" si="201">IF(H60="نعم
Yes", "1", "0")</f>
        <v>0</v>
      </c>
      <c r="U60" s="40" t="str">
        <f t="shared" ref="U60:U64" si="202">IF(I60="نعم
Yes", "1", "0")</f>
        <v>0</v>
      </c>
      <c r="V60" s="40" t="str">
        <f t="shared" ref="V60:V64" si="203">IF(J60="نعم
Yes", "1", "0")</f>
        <v>0</v>
      </c>
      <c r="W60" s="40" t="str">
        <f t="shared" ref="W60:W64" si="204">IF(K60="نعم
Yes", "1", "0")</f>
        <v>0</v>
      </c>
      <c r="X60" s="40" t="str">
        <f t="shared" ref="X60:X64" si="205">IF(L60="نعم
Yes", "1", "0")</f>
        <v>0</v>
      </c>
      <c r="Y60" s="40" t="str">
        <f t="shared" ref="Y60:Y64" si="206">IF(M60="نعم
Yes", "1", "0")</f>
        <v>0</v>
      </c>
    </row>
    <row r="61" spans="1:25" ht="87" customHeight="1" thickBot="1" x14ac:dyDescent="0.5">
      <c r="A61" s="41">
        <v>56</v>
      </c>
      <c r="B61" s="223" t="s">
        <v>1265</v>
      </c>
      <c r="C61" s="223"/>
      <c r="D61" s="101"/>
      <c r="E61" s="101"/>
      <c r="F61" s="101"/>
      <c r="G61" s="101"/>
      <c r="H61" s="101"/>
      <c r="I61" s="101"/>
      <c r="J61" s="101"/>
      <c r="K61" s="101"/>
      <c r="L61" s="101"/>
      <c r="M61" s="101"/>
      <c r="N61" s="131" t="s">
        <v>603</v>
      </c>
      <c r="O61" s="129"/>
      <c r="Q61" s="40" t="str">
        <f t="shared" si="198"/>
        <v>0</v>
      </c>
      <c r="R61" s="40" t="str">
        <f t="shared" si="199"/>
        <v>0</v>
      </c>
      <c r="S61" s="40" t="str">
        <f t="shared" si="200"/>
        <v>0</v>
      </c>
      <c r="T61" s="40" t="str">
        <f t="shared" si="201"/>
        <v>0</v>
      </c>
      <c r="U61" s="40" t="str">
        <f t="shared" si="202"/>
        <v>0</v>
      </c>
      <c r="V61" s="40" t="str">
        <f t="shared" si="203"/>
        <v>0</v>
      </c>
      <c r="W61" s="40" t="str">
        <f t="shared" si="204"/>
        <v>0</v>
      </c>
      <c r="X61" s="40" t="str">
        <f t="shared" si="205"/>
        <v>0</v>
      </c>
      <c r="Y61" s="40" t="str">
        <f t="shared" si="206"/>
        <v>0</v>
      </c>
    </row>
    <row r="62" spans="1:25" ht="104.25" customHeight="1" thickBot="1" x14ac:dyDescent="0.5">
      <c r="A62" s="41">
        <v>57</v>
      </c>
      <c r="B62" s="223" t="s">
        <v>1266</v>
      </c>
      <c r="C62" s="223"/>
      <c r="D62" s="101"/>
      <c r="E62" s="101"/>
      <c r="F62" s="101"/>
      <c r="G62" s="101"/>
      <c r="H62" s="101"/>
      <c r="I62" s="101"/>
      <c r="J62" s="101"/>
      <c r="K62" s="101"/>
      <c r="L62" s="101"/>
      <c r="M62" s="101"/>
      <c r="N62" s="131" t="s">
        <v>603</v>
      </c>
      <c r="O62" s="129"/>
      <c r="Q62" s="40" t="str">
        <f t="shared" si="198"/>
        <v>0</v>
      </c>
      <c r="R62" s="40" t="str">
        <f t="shared" si="199"/>
        <v>0</v>
      </c>
      <c r="S62" s="40" t="str">
        <f t="shared" si="200"/>
        <v>0</v>
      </c>
      <c r="T62" s="40" t="str">
        <f t="shared" si="201"/>
        <v>0</v>
      </c>
      <c r="U62" s="40" t="str">
        <f t="shared" si="202"/>
        <v>0</v>
      </c>
      <c r="V62" s="40" t="str">
        <f t="shared" si="203"/>
        <v>0</v>
      </c>
      <c r="W62" s="40" t="str">
        <f t="shared" si="204"/>
        <v>0</v>
      </c>
      <c r="X62" s="40" t="str">
        <f t="shared" si="205"/>
        <v>0</v>
      </c>
      <c r="Y62" s="40" t="str">
        <f t="shared" si="206"/>
        <v>0</v>
      </c>
    </row>
    <row r="63" spans="1:25" ht="118.15" customHeight="1" thickBot="1" x14ac:dyDescent="0.5">
      <c r="A63" s="41">
        <v>58</v>
      </c>
      <c r="B63" s="223" t="s">
        <v>1267</v>
      </c>
      <c r="C63" s="223"/>
      <c r="D63" s="101"/>
      <c r="E63" s="101"/>
      <c r="F63" s="101"/>
      <c r="G63" s="101"/>
      <c r="H63" s="101"/>
      <c r="I63" s="101"/>
      <c r="J63" s="101"/>
      <c r="K63" s="101"/>
      <c r="L63" s="101"/>
      <c r="M63" s="101"/>
      <c r="N63" s="131" t="s">
        <v>603</v>
      </c>
      <c r="O63" s="129"/>
      <c r="Q63" s="40" t="str">
        <f t="shared" si="198"/>
        <v>0</v>
      </c>
      <c r="R63" s="40" t="str">
        <f t="shared" si="199"/>
        <v>0</v>
      </c>
      <c r="S63" s="40" t="str">
        <f t="shared" si="200"/>
        <v>0</v>
      </c>
      <c r="T63" s="40" t="str">
        <f t="shared" si="201"/>
        <v>0</v>
      </c>
      <c r="U63" s="40" t="str">
        <f t="shared" si="202"/>
        <v>0</v>
      </c>
      <c r="V63" s="40" t="str">
        <f t="shared" si="203"/>
        <v>0</v>
      </c>
      <c r="W63" s="40" t="str">
        <f t="shared" si="204"/>
        <v>0</v>
      </c>
      <c r="X63" s="40" t="str">
        <f t="shared" si="205"/>
        <v>0</v>
      </c>
      <c r="Y63" s="40" t="str">
        <f t="shared" si="206"/>
        <v>0</v>
      </c>
    </row>
    <row r="64" spans="1:25" ht="113.25" customHeight="1" thickBot="1" x14ac:dyDescent="0.5">
      <c r="A64" s="41">
        <v>59</v>
      </c>
      <c r="B64" s="223" t="s">
        <v>1268</v>
      </c>
      <c r="C64" s="223"/>
      <c r="D64" s="101"/>
      <c r="E64" s="101"/>
      <c r="F64" s="101"/>
      <c r="G64" s="101"/>
      <c r="H64" s="101"/>
      <c r="I64" s="101"/>
      <c r="J64" s="101"/>
      <c r="K64" s="101"/>
      <c r="L64" s="101"/>
      <c r="M64" s="101"/>
      <c r="N64" s="131" t="s">
        <v>603</v>
      </c>
      <c r="O64" s="129"/>
      <c r="Q64" s="40" t="str">
        <f t="shared" si="198"/>
        <v>0</v>
      </c>
      <c r="R64" s="40" t="str">
        <f t="shared" si="199"/>
        <v>0</v>
      </c>
      <c r="S64" s="40" t="str">
        <f t="shared" si="200"/>
        <v>0</v>
      </c>
      <c r="T64" s="40" t="str">
        <f t="shared" si="201"/>
        <v>0</v>
      </c>
      <c r="U64" s="40" t="str">
        <f t="shared" si="202"/>
        <v>0</v>
      </c>
      <c r="V64" s="40" t="str">
        <f t="shared" si="203"/>
        <v>0</v>
      </c>
      <c r="W64" s="40" t="str">
        <f t="shared" si="204"/>
        <v>0</v>
      </c>
      <c r="X64" s="40" t="str">
        <f t="shared" si="205"/>
        <v>0</v>
      </c>
      <c r="Y64" s="40" t="str">
        <f t="shared" si="206"/>
        <v>0</v>
      </c>
    </row>
    <row r="65" spans="1:25" ht="112.15" customHeight="1" thickBot="1" x14ac:dyDescent="0.5">
      <c r="A65" s="41">
        <v>60</v>
      </c>
      <c r="B65" s="223" t="s">
        <v>1270</v>
      </c>
      <c r="C65" s="223"/>
      <c r="D65" s="101"/>
      <c r="E65" s="101"/>
      <c r="F65" s="101"/>
      <c r="G65" s="101"/>
      <c r="H65" s="101"/>
      <c r="I65" s="101"/>
      <c r="J65" s="101"/>
      <c r="K65" s="101"/>
      <c r="L65" s="101"/>
      <c r="M65" s="101"/>
      <c r="N65" s="131" t="s">
        <v>603</v>
      </c>
      <c r="O65" s="129"/>
      <c r="Q65" s="40" t="str">
        <f>IF(E65="نعم
Yes", "1", "0")</f>
        <v>0</v>
      </c>
      <c r="R65" s="40" t="str">
        <f t="shared" ref="R65:Y82" si="207">IF(F65="نعم
Yes", "1", "0")</f>
        <v>0</v>
      </c>
      <c r="S65" s="40" t="str">
        <f t="shared" si="207"/>
        <v>0</v>
      </c>
      <c r="T65" s="40" t="str">
        <f t="shared" si="207"/>
        <v>0</v>
      </c>
      <c r="U65" s="40" t="str">
        <f t="shared" si="207"/>
        <v>0</v>
      </c>
      <c r="V65" s="40" t="str">
        <f t="shared" si="207"/>
        <v>0</v>
      </c>
      <c r="W65" s="40" t="str">
        <f t="shared" si="207"/>
        <v>0</v>
      </c>
      <c r="X65" s="40" t="str">
        <f t="shared" si="207"/>
        <v>0</v>
      </c>
      <c r="Y65" s="40" t="str">
        <f t="shared" si="207"/>
        <v>0</v>
      </c>
    </row>
    <row r="66" spans="1:25" ht="61.15" customHeight="1" thickBot="1" x14ac:dyDescent="0.5">
      <c r="A66" s="41">
        <v>61</v>
      </c>
      <c r="B66" s="223" t="s">
        <v>1269</v>
      </c>
      <c r="C66" s="223"/>
      <c r="D66" s="101"/>
      <c r="E66" s="101"/>
      <c r="F66" s="101"/>
      <c r="G66" s="101"/>
      <c r="H66" s="101"/>
      <c r="I66" s="101"/>
      <c r="J66" s="101"/>
      <c r="K66" s="101"/>
      <c r="L66" s="101"/>
      <c r="M66" s="101"/>
      <c r="N66" s="131" t="s">
        <v>603</v>
      </c>
      <c r="O66" s="129"/>
      <c r="Q66" s="40" t="str">
        <f t="shared" ref="Q66:Q82" si="208">IF(E66="نعم
Yes", "1", "0")</f>
        <v>0</v>
      </c>
      <c r="R66" s="40" t="str">
        <f t="shared" si="207"/>
        <v>0</v>
      </c>
      <c r="S66" s="40" t="str">
        <f t="shared" si="207"/>
        <v>0</v>
      </c>
      <c r="T66" s="40" t="str">
        <f t="shared" si="207"/>
        <v>0</v>
      </c>
      <c r="U66" s="40" t="str">
        <f t="shared" si="207"/>
        <v>0</v>
      </c>
      <c r="V66" s="40" t="str">
        <f t="shared" si="207"/>
        <v>0</v>
      </c>
      <c r="W66" s="40" t="str">
        <f t="shared" si="207"/>
        <v>0</v>
      </c>
      <c r="X66" s="40" t="str">
        <f t="shared" si="207"/>
        <v>0</v>
      </c>
      <c r="Y66" s="40" t="str">
        <f t="shared" si="207"/>
        <v>0</v>
      </c>
    </row>
    <row r="67" spans="1:25" ht="94.5" customHeight="1" thickBot="1" x14ac:dyDescent="0.5">
      <c r="A67" s="41">
        <v>62</v>
      </c>
      <c r="B67" s="224" t="s">
        <v>721</v>
      </c>
      <c r="C67" s="224"/>
      <c r="D67" s="101"/>
      <c r="E67" s="101"/>
      <c r="F67" s="101"/>
      <c r="G67" s="101"/>
      <c r="H67" s="101"/>
      <c r="I67" s="101"/>
      <c r="J67" s="101"/>
      <c r="K67" s="101"/>
      <c r="L67" s="101"/>
      <c r="M67" s="101"/>
      <c r="N67" s="131" t="s">
        <v>603</v>
      </c>
      <c r="O67" s="129" t="s">
        <v>737</v>
      </c>
      <c r="Q67" s="40" t="str">
        <f t="shared" si="208"/>
        <v>0</v>
      </c>
      <c r="R67" s="40" t="str">
        <f t="shared" si="207"/>
        <v>0</v>
      </c>
      <c r="S67" s="40" t="str">
        <f t="shared" si="207"/>
        <v>0</v>
      </c>
      <c r="T67" s="40" t="str">
        <f t="shared" si="207"/>
        <v>0</v>
      </c>
      <c r="U67" s="40" t="str">
        <f t="shared" si="207"/>
        <v>0</v>
      </c>
      <c r="V67" s="40" t="str">
        <f t="shared" si="207"/>
        <v>0</v>
      </c>
      <c r="W67" s="40" t="str">
        <f t="shared" si="207"/>
        <v>0</v>
      </c>
      <c r="X67" s="40" t="str">
        <f t="shared" si="207"/>
        <v>0</v>
      </c>
      <c r="Y67" s="40" t="str">
        <f t="shared" si="207"/>
        <v>0</v>
      </c>
    </row>
    <row r="68" spans="1:25" ht="78" customHeight="1" thickBot="1" x14ac:dyDescent="0.5">
      <c r="A68" s="41">
        <v>63</v>
      </c>
      <c r="B68" s="224" t="s">
        <v>722</v>
      </c>
      <c r="C68" s="224"/>
      <c r="D68" s="101"/>
      <c r="E68" s="101"/>
      <c r="F68" s="101"/>
      <c r="G68" s="101"/>
      <c r="H68" s="101"/>
      <c r="I68" s="101"/>
      <c r="J68" s="101"/>
      <c r="K68" s="101"/>
      <c r="L68" s="101"/>
      <c r="M68" s="101"/>
      <c r="N68" s="131" t="s">
        <v>603</v>
      </c>
      <c r="O68" s="87"/>
      <c r="Q68" s="40" t="str">
        <f t="shared" si="208"/>
        <v>0</v>
      </c>
      <c r="R68" s="40" t="str">
        <f t="shared" si="207"/>
        <v>0</v>
      </c>
      <c r="S68" s="40" t="str">
        <f t="shared" si="207"/>
        <v>0</v>
      </c>
      <c r="T68" s="40" t="str">
        <f t="shared" si="207"/>
        <v>0</v>
      </c>
      <c r="U68" s="40" t="str">
        <f t="shared" si="207"/>
        <v>0</v>
      </c>
      <c r="V68" s="40" t="str">
        <f t="shared" si="207"/>
        <v>0</v>
      </c>
      <c r="W68" s="40" t="str">
        <f t="shared" si="207"/>
        <v>0</v>
      </c>
      <c r="X68" s="40" t="str">
        <f t="shared" si="207"/>
        <v>0</v>
      </c>
      <c r="Y68" s="40" t="str">
        <f t="shared" si="207"/>
        <v>0</v>
      </c>
    </row>
    <row r="69" spans="1:25" ht="79.150000000000006" customHeight="1" thickBot="1" x14ac:dyDescent="0.5">
      <c r="A69" s="41">
        <v>64</v>
      </c>
      <c r="B69" s="224" t="s">
        <v>723</v>
      </c>
      <c r="C69" s="224"/>
      <c r="D69" s="101"/>
      <c r="E69" s="101"/>
      <c r="F69" s="101"/>
      <c r="G69" s="101"/>
      <c r="H69" s="101"/>
      <c r="I69" s="101"/>
      <c r="J69" s="101"/>
      <c r="K69" s="101"/>
      <c r="L69" s="101"/>
      <c r="M69" s="101"/>
      <c r="N69" s="131" t="s">
        <v>603</v>
      </c>
      <c r="O69" s="179"/>
      <c r="Q69" s="40" t="str">
        <f t="shared" ref="Q69:Q76" si="209">IF(E69="نعم
Yes", "1", "0")</f>
        <v>0</v>
      </c>
      <c r="R69" s="40" t="str">
        <f t="shared" ref="R69:R76" si="210">IF(F69="نعم
Yes", "1", "0")</f>
        <v>0</v>
      </c>
      <c r="S69" s="40" t="str">
        <f t="shared" ref="S69:S76" si="211">IF(G69="نعم
Yes", "1", "0")</f>
        <v>0</v>
      </c>
      <c r="T69" s="40" t="str">
        <f t="shared" ref="T69:T76" si="212">IF(H69="نعم
Yes", "1", "0")</f>
        <v>0</v>
      </c>
      <c r="U69" s="40" t="str">
        <f t="shared" ref="U69:U76" si="213">IF(I69="نعم
Yes", "1", "0")</f>
        <v>0</v>
      </c>
      <c r="V69" s="40" t="str">
        <f t="shared" ref="V69:V76" si="214">IF(J69="نعم
Yes", "1", "0")</f>
        <v>0</v>
      </c>
      <c r="W69" s="40" t="str">
        <f t="shared" ref="W69:W76" si="215">IF(K69="نعم
Yes", "1", "0")</f>
        <v>0</v>
      </c>
      <c r="X69" s="40" t="str">
        <f t="shared" ref="X69:X76" si="216">IF(L69="نعم
Yes", "1", "0")</f>
        <v>0</v>
      </c>
      <c r="Y69" s="40" t="str">
        <f t="shared" ref="Y69:Y76" si="217">IF(M69="نعم
Yes", "1", "0")</f>
        <v>0</v>
      </c>
    </row>
    <row r="70" spans="1:25" ht="77.25" customHeight="1" thickBot="1" x14ac:dyDescent="0.5">
      <c r="A70" s="41">
        <v>65</v>
      </c>
      <c r="B70" s="224" t="s">
        <v>724</v>
      </c>
      <c r="C70" s="224"/>
      <c r="D70" s="101"/>
      <c r="E70" s="101"/>
      <c r="F70" s="101"/>
      <c r="G70" s="101"/>
      <c r="H70" s="101"/>
      <c r="I70" s="101"/>
      <c r="J70" s="101"/>
      <c r="K70" s="101"/>
      <c r="L70" s="101"/>
      <c r="M70" s="101"/>
      <c r="N70" s="131" t="s">
        <v>603</v>
      </c>
      <c r="O70" s="179"/>
      <c r="Q70" s="40" t="str">
        <f t="shared" si="209"/>
        <v>0</v>
      </c>
      <c r="R70" s="40" t="str">
        <f t="shared" si="210"/>
        <v>0</v>
      </c>
      <c r="S70" s="40" t="str">
        <f t="shared" si="211"/>
        <v>0</v>
      </c>
      <c r="T70" s="40" t="str">
        <f t="shared" si="212"/>
        <v>0</v>
      </c>
      <c r="U70" s="40" t="str">
        <f t="shared" si="213"/>
        <v>0</v>
      </c>
      <c r="V70" s="40" t="str">
        <f t="shared" si="214"/>
        <v>0</v>
      </c>
      <c r="W70" s="40" t="str">
        <f t="shared" si="215"/>
        <v>0</v>
      </c>
      <c r="X70" s="40" t="str">
        <f t="shared" si="216"/>
        <v>0</v>
      </c>
      <c r="Y70" s="40" t="str">
        <f t="shared" si="217"/>
        <v>0</v>
      </c>
    </row>
    <row r="71" spans="1:25" ht="93.4" customHeight="1" thickBot="1" x14ac:dyDescent="0.5">
      <c r="A71" s="41">
        <v>66</v>
      </c>
      <c r="B71" s="224" t="s">
        <v>725</v>
      </c>
      <c r="C71" s="224"/>
      <c r="D71" s="101"/>
      <c r="E71" s="101"/>
      <c r="F71" s="101"/>
      <c r="G71" s="101"/>
      <c r="H71" s="101"/>
      <c r="I71" s="101"/>
      <c r="J71" s="101"/>
      <c r="K71" s="101"/>
      <c r="L71" s="101"/>
      <c r="M71" s="101"/>
      <c r="N71" s="131" t="s">
        <v>603</v>
      </c>
      <c r="O71" s="179"/>
      <c r="Q71" s="40" t="str">
        <f t="shared" si="209"/>
        <v>0</v>
      </c>
      <c r="R71" s="40" t="str">
        <f t="shared" si="210"/>
        <v>0</v>
      </c>
      <c r="S71" s="40" t="str">
        <f t="shared" si="211"/>
        <v>0</v>
      </c>
      <c r="T71" s="40" t="str">
        <f t="shared" si="212"/>
        <v>0</v>
      </c>
      <c r="U71" s="40" t="str">
        <f t="shared" si="213"/>
        <v>0</v>
      </c>
      <c r="V71" s="40" t="str">
        <f t="shared" si="214"/>
        <v>0</v>
      </c>
      <c r="W71" s="40" t="str">
        <f t="shared" si="215"/>
        <v>0</v>
      </c>
      <c r="X71" s="40" t="str">
        <f t="shared" si="216"/>
        <v>0</v>
      </c>
      <c r="Y71" s="40" t="str">
        <f t="shared" si="217"/>
        <v>0</v>
      </c>
    </row>
    <row r="72" spans="1:25" ht="78" customHeight="1" thickBot="1" x14ac:dyDescent="0.5">
      <c r="A72" s="41">
        <v>67</v>
      </c>
      <c r="B72" s="224" t="s">
        <v>726</v>
      </c>
      <c r="C72" s="224"/>
      <c r="D72" s="101"/>
      <c r="E72" s="101"/>
      <c r="F72" s="101"/>
      <c r="G72" s="101"/>
      <c r="H72" s="101"/>
      <c r="I72" s="101"/>
      <c r="J72" s="101"/>
      <c r="K72" s="101"/>
      <c r="L72" s="101"/>
      <c r="M72" s="101"/>
      <c r="N72" s="131" t="s">
        <v>603</v>
      </c>
      <c r="O72" s="179"/>
      <c r="Q72" s="40" t="str">
        <f t="shared" si="209"/>
        <v>0</v>
      </c>
      <c r="R72" s="40" t="str">
        <f t="shared" si="210"/>
        <v>0</v>
      </c>
      <c r="S72" s="40" t="str">
        <f t="shared" si="211"/>
        <v>0</v>
      </c>
      <c r="T72" s="40" t="str">
        <f t="shared" si="212"/>
        <v>0</v>
      </c>
      <c r="U72" s="40" t="str">
        <f t="shared" si="213"/>
        <v>0</v>
      </c>
      <c r="V72" s="40" t="str">
        <f t="shared" si="214"/>
        <v>0</v>
      </c>
      <c r="W72" s="40" t="str">
        <f t="shared" si="215"/>
        <v>0</v>
      </c>
      <c r="X72" s="40" t="str">
        <f t="shared" si="216"/>
        <v>0</v>
      </c>
      <c r="Y72" s="40" t="str">
        <f t="shared" si="217"/>
        <v>0</v>
      </c>
    </row>
    <row r="73" spans="1:25" ht="78" customHeight="1" thickBot="1" x14ac:dyDescent="0.5">
      <c r="A73" s="41">
        <v>68</v>
      </c>
      <c r="B73" s="224" t="s">
        <v>727</v>
      </c>
      <c r="C73" s="224"/>
      <c r="D73" s="101"/>
      <c r="E73" s="101"/>
      <c r="F73" s="101"/>
      <c r="G73" s="101"/>
      <c r="H73" s="101"/>
      <c r="I73" s="101"/>
      <c r="J73" s="101"/>
      <c r="K73" s="101"/>
      <c r="L73" s="101"/>
      <c r="M73" s="101"/>
      <c r="N73" s="131" t="s">
        <v>603</v>
      </c>
      <c r="O73" s="179"/>
      <c r="Q73" s="40" t="str">
        <f t="shared" si="209"/>
        <v>0</v>
      </c>
      <c r="R73" s="40" t="str">
        <f t="shared" si="210"/>
        <v>0</v>
      </c>
      <c r="S73" s="40" t="str">
        <f t="shared" si="211"/>
        <v>0</v>
      </c>
      <c r="T73" s="40" t="str">
        <f t="shared" si="212"/>
        <v>0</v>
      </c>
      <c r="U73" s="40" t="str">
        <f t="shared" si="213"/>
        <v>0</v>
      </c>
      <c r="V73" s="40" t="str">
        <f t="shared" si="214"/>
        <v>0</v>
      </c>
      <c r="W73" s="40" t="str">
        <f t="shared" si="215"/>
        <v>0</v>
      </c>
      <c r="X73" s="40" t="str">
        <f t="shared" si="216"/>
        <v>0</v>
      </c>
      <c r="Y73" s="40" t="str">
        <f t="shared" si="217"/>
        <v>0</v>
      </c>
    </row>
    <row r="74" spans="1:25" ht="91.5" customHeight="1" thickBot="1" x14ac:dyDescent="0.5">
      <c r="A74" s="41">
        <v>69</v>
      </c>
      <c r="B74" s="224" t="s">
        <v>728</v>
      </c>
      <c r="C74" s="224"/>
      <c r="D74" s="101"/>
      <c r="E74" s="101"/>
      <c r="F74" s="101"/>
      <c r="G74" s="101"/>
      <c r="H74" s="101"/>
      <c r="I74" s="101"/>
      <c r="J74" s="101"/>
      <c r="K74" s="101"/>
      <c r="L74" s="101"/>
      <c r="M74" s="101"/>
      <c r="N74" s="131" t="s">
        <v>603</v>
      </c>
      <c r="O74" s="179"/>
      <c r="Q74" s="40" t="str">
        <f t="shared" si="209"/>
        <v>0</v>
      </c>
      <c r="R74" s="40" t="str">
        <f t="shared" si="210"/>
        <v>0</v>
      </c>
      <c r="S74" s="40" t="str">
        <f t="shared" si="211"/>
        <v>0</v>
      </c>
      <c r="T74" s="40" t="str">
        <f t="shared" si="212"/>
        <v>0</v>
      </c>
      <c r="U74" s="40" t="str">
        <f t="shared" si="213"/>
        <v>0</v>
      </c>
      <c r="V74" s="40" t="str">
        <f t="shared" si="214"/>
        <v>0</v>
      </c>
      <c r="W74" s="40" t="str">
        <f t="shared" si="215"/>
        <v>0</v>
      </c>
      <c r="X74" s="40" t="str">
        <f t="shared" si="216"/>
        <v>0</v>
      </c>
      <c r="Y74" s="40" t="str">
        <f t="shared" si="217"/>
        <v>0</v>
      </c>
    </row>
    <row r="75" spans="1:25" ht="93" customHeight="1" thickBot="1" x14ac:dyDescent="0.5">
      <c r="A75" s="41">
        <v>70</v>
      </c>
      <c r="B75" s="224" t="s">
        <v>729</v>
      </c>
      <c r="C75" s="224"/>
      <c r="D75" s="101"/>
      <c r="E75" s="101"/>
      <c r="F75" s="101"/>
      <c r="G75" s="101"/>
      <c r="H75" s="101"/>
      <c r="I75" s="101"/>
      <c r="J75" s="101"/>
      <c r="K75" s="101"/>
      <c r="L75" s="101"/>
      <c r="M75" s="101"/>
      <c r="N75" s="131" t="s">
        <v>603</v>
      </c>
      <c r="O75" s="179"/>
      <c r="Q75" s="40" t="str">
        <f t="shared" si="209"/>
        <v>0</v>
      </c>
      <c r="R75" s="40" t="str">
        <f t="shared" si="210"/>
        <v>0</v>
      </c>
      <c r="S75" s="40" t="str">
        <f t="shared" si="211"/>
        <v>0</v>
      </c>
      <c r="T75" s="40" t="str">
        <f t="shared" si="212"/>
        <v>0</v>
      </c>
      <c r="U75" s="40" t="str">
        <f t="shared" si="213"/>
        <v>0</v>
      </c>
      <c r="V75" s="40" t="str">
        <f t="shared" si="214"/>
        <v>0</v>
      </c>
      <c r="W75" s="40" t="str">
        <f t="shared" si="215"/>
        <v>0</v>
      </c>
      <c r="X75" s="40" t="str">
        <f t="shared" si="216"/>
        <v>0</v>
      </c>
      <c r="Y75" s="40" t="str">
        <f t="shared" si="217"/>
        <v>0</v>
      </c>
    </row>
    <row r="76" spans="1:25" ht="105.75" customHeight="1" thickBot="1" x14ac:dyDescent="0.5">
      <c r="A76" s="41">
        <v>71</v>
      </c>
      <c r="B76" s="224" t="s">
        <v>730</v>
      </c>
      <c r="C76" s="224"/>
      <c r="D76" s="101"/>
      <c r="E76" s="101"/>
      <c r="F76" s="101"/>
      <c r="G76" s="101"/>
      <c r="H76" s="101"/>
      <c r="I76" s="101"/>
      <c r="J76" s="101"/>
      <c r="K76" s="101"/>
      <c r="L76" s="101"/>
      <c r="M76" s="101"/>
      <c r="N76" s="131" t="s">
        <v>603</v>
      </c>
      <c r="O76" s="179"/>
      <c r="Q76" s="40" t="str">
        <f t="shared" si="209"/>
        <v>0</v>
      </c>
      <c r="R76" s="40" t="str">
        <f t="shared" si="210"/>
        <v>0</v>
      </c>
      <c r="S76" s="40" t="str">
        <f t="shared" si="211"/>
        <v>0</v>
      </c>
      <c r="T76" s="40" t="str">
        <f t="shared" si="212"/>
        <v>0</v>
      </c>
      <c r="U76" s="40" t="str">
        <f t="shared" si="213"/>
        <v>0</v>
      </c>
      <c r="V76" s="40" t="str">
        <f t="shared" si="214"/>
        <v>0</v>
      </c>
      <c r="W76" s="40" t="str">
        <f t="shared" si="215"/>
        <v>0</v>
      </c>
      <c r="X76" s="40" t="str">
        <f t="shared" si="216"/>
        <v>0</v>
      </c>
      <c r="Y76" s="40" t="str">
        <f t="shared" si="217"/>
        <v>0</v>
      </c>
    </row>
    <row r="77" spans="1:25" ht="85.9" customHeight="1" thickBot="1" x14ac:dyDescent="0.5">
      <c r="A77" s="41">
        <v>72</v>
      </c>
      <c r="B77" s="224" t="s">
        <v>731</v>
      </c>
      <c r="C77" s="224"/>
      <c r="D77" s="101"/>
      <c r="E77" s="101"/>
      <c r="F77" s="101"/>
      <c r="G77" s="101"/>
      <c r="H77" s="101"/>
      <c r="I77" s="101"/>
      <c r="J77" s="101"/>
      <c r="K77" s="101"/>
      <c r="L77" s="101"/>
      <c r="M77" s="101"/>
      <c r="N77" s="131" t="s">
        <v>603</v>
      </c>
      <c r="O77" s="179"/>
      <c r="Q77" s="40" t="str">
        <f t="shared" si="208"/>
        <v>0</v>
      </c>
      <c r="R77" s="40" t="str">
        <f t="shared" si="207"/>
        <v>0</v>
      </c>
      <c r="S77" s="40" t="str">
        <f t="shared" si="207"/>
        <v>0</v>
      </c>
      <c r="T77" s="40" t="str">
        <f t="shared" si="207"/>
        <v>0</v>
      </c>
      <c r="U77" s="40" t="str">
        <f t="shared" si="207"/>
        <v>0</v>
      </c>
      <c r="V77" s="40" t="str">
        <f t="shared" si="207"/>
        <v>0</v>
      </c>
      <c r="W77" s="40" t="str">
        <f t="shared" si="207"/>
        <v>0</v>
      </c>
      <c r="X77" s="40" t="str">
        <f t="shared" si="207"/>
        <v>0</v>
      </c>
      <c r="Y77" s="40" t="str">
        <f t="shared" si="207"/>
        <v>0</v>
      </c>
    </row>
    <row r="78" spans="1:25" ht="77.25" customHeight="1" thickBot="1" x14ac:dyDescent="0.5">
      <c r="A78" s="41">
        <v>73</v>
      </c>
      <c r="B78" s="224" t="s">
        <v>732</v>
      </c>
      <c r="C78" s="224"/>
      <c r="D78" s="101"/>
      <c r="E78" s="101"/>
      <c r="F78" s="101"/>
      <c r="G78" s="101"/>
      <c r="H78" s="101"/>
      <c r="I78" s="101"/>
      <c r="J78" s="101"/>
      <c r="K78" s="101"/>
      <c r="L78" s="101"/>
      <c r="M78" s="101"/>
      <c r="N78" s="131" t="s">
        <v>603</v>
      </c>
      <c r="O78" s="179"/>
      <c r="Q78" s="40" t="str">
        <f t="shared" si="208"/>
        <v>0</v>
      </c>
      <c r="R78" s="40" t="str">
        <f t="shared" si="207"/>
        <v>0</v>
      </c>
      <c r="S78" s="40" t="str">
        <f t="shared" si="207"/>
        <v>0</v>
      </c>
      <c r="T78" s="40" t="str">
        <f t="shared" si="207"/>
        <v>0</v>
      </c>
      <c r="U78" s="40" t="str">
        <f t="shared" si="207"/>
        <v>0</v>
      </c>
      <c r="V78" s="40" t="str">
        <f t="shared" si="207"/>
        <v>0</v>
      </c>
      <c r="W78" s="40" t="str">
        <f t="shared" si="207"/>
        <v>0</v>
      </c>
      <c r="X78" s="40" t="str">
        <f t="shared" si="207"/>
        <v>0</v>
      </c>
      <c r="Y78" s="40" t="str">
        <f t="shared" si="207"/>
        <v>0</v>
      </c>
    </row>
    <row r="79" spans="1:25" ht="96.4" customHeight="1" thickBot="1" x14ac:dyDescent="0.5">
      <c r="A79" s="41">
        <v>74</v>
      </c>
      <c r="B79" s="224" t="s">
        <v>733</v>
      </c>
      <c r="C79" s="224"/>
      <c r="D79" s="101"/>
      <c r="E79" s="101"/>
      <c r="F79" s="101"/>
      <c r="G79" s="101"/>
      <c r="H79" s="101"/>
      <c r="I79" s="101"/>
      <c r="J79" s="101"/>
      <c r="K79" s="101"/>
      <c r="L79" s="101"/>
      <c r="M79" s="101"/>
      <c r="N79" s="131" t="s">
        <v>603</v>
      </c>
      <c r="O79" s="179"/>
      <c r="Q79" s="40" t="str">
        <f t="shared" si="208"/>
        <v>0</v>
      </c>
      <c r="R79" s="40" t="str">
        <f t="shared" si="207"/>
        <v>0</v>
      </c>
      <c r="S79" s="40" t="str">
        <f t="shared" si="207"/>
        <v>0</v>
      </c>
      <c r="T79" s="40" t="str">
        <f t="shared" si="207"/>
        <v>0</v>
      </c>
      <c r="U79" s="40" t="str">
        <f t="shared" si="207"/>
        <v>0</v>
      </c>
      <c r="V79" s="40" t="str">
        <f t="shared" si="207"/>
        <v>0</v>
      </c>
      <c r="W79" s="40" t="str">
        <f t="shared" si="207"/>
        <v>0</v>
      </c>
      <c r="X79" s="40" t="str">
        <f t="shared" si="207"/>
        <v>0</v>
      </c>
      <c r="Y79" s="40" t="str">
        <f t="shared" si="207"/>
        <v>0</v>
      </c>
    </row>
    <row r="80" spans="1:25" ht="78" customHeight="1" thickBot="1" x14ac:dyDescent="0.5">
      <c r="A80" s="41">
        <v>75</v>
      </c>
      <c r="B80" s="224" t="s">
        <v>734</v>
      </c>
      <c r="C80" s="224"/>
      <c r="D80" s="101"/>
      <c r="E80" s="101"/>
      <c r="F80" s="101"/>
      <c r="G80" s="101"/>
      <c r="H80" s="101"/>
      <c r="I80" s="101"/>
      <c r="J80" s="101"/>
      <c r="K80" s="101"/>
      <c r="L80" s="101"/>
      <c r="M80" s="101"/>
      <c r="N80" s="131" t="s">
        <v>603</v>
      </c>
      <c r="O80" s="179"/>
      <c r="Q80" s="40" t="str">
        <f t="shared" si="208"/>
        <v>0</v>
      </c>
      <c r="R80" s="40" t="str">
        <f t="shared" si="207"/>
        <v>0</v>
      </c>
      <c r="S80" s="40" t="str">
        <f t="shared" si="207"/>
        <v>0</v>
      </c>
      <c r="T80" s="40" t="str">
        <f t="shared" si="207"/>
        <v>0</v>
      </c>
      <c r="U80" s="40" t="str">
        <f t="shared" si="207"/>
        <v>0</v>
      </c>
      <c r="V80" s="40" t="str">
        <f t="shared" si="207"/>
        <v>0</v>
      </c>
      <c r="W80" s="40" t="str">
        <f t="shared" si="207"/>
        <v>0</v>
      </c>
      <c r="X80" s="40" t="str">
        <f t="shared" si="207"/>
        <v>0</v>
      </c>
      <c r="Y80" s="40" t="str">
        <f t="shared" si="207"/>
        <v>0</v>
      </c>
    </row>
    <row r="81" spans="1:25" ht="173.25" customHeight="1" thickBot="1" x14ac:dyDescent="0.5">
      <c r="A81" s="41">
        <v>76</v>
      </c>
      <c r="B81" s="224" t="s">
        <v>735</v>
      </c>
      <c r="C81" s="224"/>
      <c r="D81" s="101"/>
      <c r="E81" s="101"/>
      <c r="F81" s="101"/>
      <c r="G81" s="101"/>
      <c r="H81" s="101"/>
      <c r="I81" s="101"/>
      <c r="J81" s="101"/>
      <c r="K81" s="101"/>
      <c r="L81" s="101"/>
      <c r="M81" s="101"/>
      <c r="N81" s="131" t="s">
        <v>603</v>
      </c>
      <c r="O81" s="179" t="s">
        <v>738</v>
      </c>
      <c r="Q81" s="40" t="str">
        <f t="shared" si="208"/>
        <v>0</v>
      </c>
      <c r="R81" s="40" t="str">
        <f t="shared" si="207"/>
        <v>0</v>
      </c>
      <c r="S81" s="40" t="str">
        <f t="shared" si="207"/>
        <v>0</v>
      </c>
      <c r="T81" s="40" t="str">
        <f t="shared" si="207"/>
        <v>0</v>
      </c>
      <c r="U81" s="40" t="str">
        <f t="shared" si="207"/>
        <v>0</v>
      </c>
      <c r="V81" s="40" t="str">
        <f t="shared" si="207"/>
        <v>0</v>
      </c>
      <c r="W81" s="40" t="str">
        <f t="shared" si="207"/>
        <v>0</v>
      </c>
      <c r="X81" s="40" t="str">
        <f t="shared" si="207"/>
        <v>0</v>
      </c>
      <c r="Y81" s="40" t="str">
        <f t="shared" si="207"/>
        <v>0</v>
      </c>
    </row>
    <row r="82" spans="1:25" ht="158.65" customHeight="1" thickBot="1" x14ac:dyDescent="0.5">
      <c r="A82" s="41">
        <v>77</v>
      </c>
      <c r="B82" s="224" t="s">
        <v>736</v>
      </c>
      <c r="C82" s="224"/>
      <c r="D82" s="101"/>
      <c r="E82" s="101"/>
      <c r="F82" s="101"/>
      <c r="G82" s="101"/>
      <c r="H82" s="101"/>
      <c r="I82" s="101"/>
      <c r="J82" s="101"/>
      <c r="K82" s="101"/>
      <c r="L82" s="101"/>
      <c r="M82" s="101"/>
      <c r="N82" s="131" t="s">
        <v>603</v>
      </c>
      <c r="O82" s="179"/>
      <c r="Q82" s="40" t="str">
        <f t="shared" si="208"/>
        <v>0</v>
      </c>
      <c r="R82" s="40" t="str">
        <f t="shared" si="207"/>
        <v>0</v>
      </c>
      <c r="S82" s="40" t="str">
        <f t="shared" si="207"/>
        <v>0</v>
      </c>
      <c r="T82" s="40" t="str">
        <f t="shared" si="207"/>
        <v>0</v>
      </c>
      <c r="U82" s="40" t="str">
        <f t="shared" si="207"/>
        <v>0</v>
      </c>
      <c r="V82" s="40" t="str">
        <f t="shared" si="207"/>
        <v>0</v>
      </c>
      <c r="W82" s="40" t="str">
        <f t="shared" si="207"/>
        <v>0</v>
      </c>
      <c r="X82" s="40" t="str">
        <f t="shared" si="207"/>
        <v>0</v>
      </c>
      <c r="Y82" s="40" t="str">
        <f t="shared" si="207"/>
        <v>0</v>
      </c>
    </row>
    <row r="83" spans="1:25" s="36" customFormat="1" ht="40.5" customHeight="1" thickBot="1" x14ac:dyDescent="0.6">
      <c r="A83" s="180" t="s">
        <v>336</v>
      </c>
      <c r="B83" s="180"/>
      <c r="C83" s="181"/>
      <c r="D83" s="100"/>
      <c r="E83" s="47">
        <f>(Q83/80)*100</f>
        <v>0</v>
      </c>
      <c r="F83" s="47">
        <f t="shared" ref="F83:M83" si="218">(R83/80)*100</f>
        <v>0</v>
      </c>
      <c r="G83" s="47">
        <f t="shared" si="218"/>
        <v>0</v>
      </c>
      <c r="H83" s="47">
        <f t="shared" si="218"/>
        <v>0</v>
      </c>
      <c r="I83" s="47">
        <f t="shared" si="218"/>
        <v>0</v>
      </c>
      <c r="J83" s="47">
        <f t="shared" si="218"/>
        <v>0</v>
      </c>
      <c r="K83" s="47">
        <f t="shared" si="218"/>
        <v>0</v>
      </c>
      <c r="L83" s="47">
        <f t="shared" si="218"/>
        <v>0</v>
      </c>
      <c r="M83" s="47">
        <f t="shared" si="218"/>
        <v>0</v>
      </c>
      <c r="N83" s="132"/>
      <c r="O83" s="48"/>
      <c r="Q83" s="61">
        <f>SUM(Q6+Q7+Q8+Q9+Q10+Q11+Q12+Q13+Q14+Q15+Q16+Q17+Q18+Q19+Q20+Q20+Q21+Q22+Q23+Q24+Q25+Q26+Q27+Q28+Q29+Q30+Q31+Q32+Q33+Q34+Q35+Q36+Q37+Q38+Q39+Q40+Q41+Q42+Q43+Q44+Q45+Q46+Q47+Q48+Q49+Q50+Q51+Q52+Q53+Q54+Q55+Q56+Q57+Q58+Q59+Q60+Q61+Q62+Q63+Q64+Q65+Q66+Q67+Q67+Q68+Q69+Q70+Q71+Q72+Q73+Q74+Q75+Q76+Q77+Q78+Q79+Q80+Q81+Q82)</f>
        <v>0</v>
      </c>
      <c r="R83" s="61">
        <f t="shared" ref="R83:Y83" si="219">SUM(R6+R7+R8+R9+R10+R11+R12+R13+R14+R15+R16+R17+R18+R19+R20+R20+R21+R22+R23+R24+R25+R26+R27+R28+R29+R30+R31+R32+R33+R34+R35+R36+R37+R38+R39+R40+R41+R42+R43+R44+R45+R46+R47+R48+R49+R50+R51+R52+R53+R54+R55+R56+R57+R58+R59+R60+R61+R62+R63+R64+R65+R66+R67+R67+R68+R69+R70+R71+R72+R73+R74+R75+R76+R77+R78+R79+R80+R81+R82)</f>
        <v>0</v>
      </c>
      <c r="S83" s="61">
        <f t="shared" si="219"/>
        <v>0</v>
      </c>
      <c r="T83" s="61">
        <f t="shared" si="219"/>
        <v>0</v>
      </c>
      <c r="U83" s="61">
        <f t="shared" si="219"/>
        <v>0</v>
      </c>
      <c r="V83" s="61">
        <f t="shared" si="219"/>
        <v>0</v>
      </c>
      <c r="W83" s="61">
        <f t="shared" si="219"/>
        <v>0</v>
      </c>
      <c r="X83" s="61">
        <f t="shared" si="219"/>
        <v>0</v>
      </c>
      <c r="Y83" s="61">
        <f t="shared" si="219"/>
        <v>0</v>
      </c>
    </row>
  </sheetData>
  <protectedRanges>
    <protectedRange sqref="D5:N5 E6:N11 E17:N32" name="Range7"/>
    <protectedRange sqref="E5:N11 E17:N32" name="Range1"/>
    <protectedRange sqref="D6:D11" name="Range6_1"/>
    <protectedRange sqref="E12:N16 E33:N39 E41:N41 E43:N43" name="Range7_1"/>
    <protectedRange sqref="E12:N16 E33:N39 E41:N41 E43:N43" name="Range1_1"/>
    <protectedRange sqref="D12:D39 D41 D43" name="Range6_1_1"/>
    <protectedRange sqref="N40 N42 N44:N82" name="Range7_2_1"/>
    <protectedRange sqref="N40 N42 N44:N82" name="Range1_2_1"/>
    <protectedRange sqref="D40:M40 D42:M42 D44:M82" name="Range7_4_4_2"/>
  </protectedRanges>
  <mergeCells count="86">
    <mergeCell ref="O77:O80"/>
    <mergeCell ref="O81:O82"/>
    <mergeCell ref="B73:C73"/>
    <mergeCell ref="B74:C74"/>
    <mergeCell ref="B75:C75"/>
    <mergeCell ref="B76:C76"/>
    <mergeCell ref="B81:C81"/>
    <mergeCell ref="B82:C82"/>
    <mergeCell ref="O69:O72"/>
    <mergeCell ref="O73:O76"/>
    <mergeCell ref="B33:C33"/>
    <mergeCell ref="B34:C34"/>
    <mergeCell ref="B35:C35"/>
    <mergeCell ref="B36:C36"/>
    <mergeCell ref="B37:C37"/>
    <mergeCell ref="B61:C61"/>
    <mergeCell ref="B62:C62"/>
    <mergeCell ref="B63:C63"/>
    <mergeCell ref="B64:C64"/>
    <mergeCell ref="B65:C65"/>
    <mergeCell ref="B66:C66"/>
    <mergeCell ref="B55:C55"/>
    <mergeCell ref="B56:C56"/>
    <mergeCell ref="B57:C57"/>
    <mergeCell ref="B29:C29"/>
    <mergeCell ref="B30:C30"/>
    <mergeCell ref="B31:C31"/>
    <mergeCell ref="B32:C32"/>
    <mergeCell ref="B25:C25"/>
    <mergeCell ref="B26:C26"/>
    <mergeCell ref="B27:C27"/>
    <mergeCell ref="B28:C28"/>
    <mergeCell ref="B20:C20"/>
    <mergeCell ref="B21:C21"/>
    <mergeCell ref="B22:C22"/>
    <mergeCell ref="B23:C23"/>
    <mergeCell ref="B24:C24"/>
    <mergeCell ref="B18:C18"/>
    <mergeCell ref="B19:C19"/>
    <mergeCell ref="B9:C9"/>
    <mergeCell ref="B10:C10"/>
    <mergeCell ref="B11:C11"/>
    <mergeCell ref="B12:C12"/>
    <mergeCell ref="B13:C13"/>
    <mergeCell ref="A83:C83"/>
    <mergeCell ref="B8:C8"/>
    <mergeCell ref="B14:C14"/>
    <mergeCell ref="B15:C15"/>
    <mergeCell ref="B16:C16"/>
    <mergeCell ref="B17:C17"/>
    <mergeCell ref="B67:C67"/>
    <mergeCell ref="B68:C68"/>
    <mergeCell ref="B77:C77"/>
    <mergeCell ref="B78:C78"/>
    <mergeCell ref="B79:C79"/>
    <mergeCell ref="B80:C80"/>
    <mergeCell ref="B69:C69"/>
    <mergeCell ref="B70:C70"/>
    <mergeCell ref="B71:C71"/>
    <mergeCell ref="B72:C72"/>
    <mergeCell ref="B58:C58"/>
    <mergeCell ref="B59:C59"/>
    <mergeCell ref="B60:C60"/>
    <mergeCell ref="B49:C49"/>
    <mergeCell ref="B50:C50"/>
    <mergeCell ref="B51:C51"/>
    <mergeCell ref="B52:C52"/>
    <mergeCell ref="B53:C53"/>
    <mergeCell ref="B54:C54"/>
    <mergeCell ref="B48:C48"/>
    <mergeCell ref="B38:C38"/>
    <mergeCell ref="B39:C39"/>
    <mergeCell ref="B40:C40"/>
    <mergeCell ref="B41:C41"/>
    <mergeCell ref="B42:C42"/>
    <mergeCell ref="B43:C43"/>
    <mergeCell ref="B44:C44"/>
    <mergeCell ref="B45:C45"/>
    <mergeCell ref="B46:C46"/>
    <mergeCell ref="B47:C47"/>
    <mergeCell ref="B7:C7"/>
    <mergeCell ref="A1:O1"/>
    <mergeCell ref="A2:O2"/>
    <mergeCell ref="A3:O3"/>
    <mergeCell ref="A5:C5"/>
    <mergeCell ref="B6:C6"/>
  </mergeCells>
  <conditionalFormatting sqref="D6:D39">
    <cfRule type="expression" dxfId="566" priority="572">
      <formula>#REF!=1</formula>
    </cfRule>
    <cfRule type="expression" dxfId="565" priority="571">
      <formula>#REF!=0</formula>
    </cfRule>
    <cfRule type="expression" dxfId="564" priority="573">
      <formula>#REF!=2</formula>
    </cfRule>
  </conditionalFormatting>
  <conditionalFormatting sqref="D40">
    <cfRule type="expression" dxfId="563" priority="483">
      <formula>D40=0</formula>
    </cfRule>
  </conditionalFormatting>
  <conditionalFormatting sqref="D41">
    <cfRule type="expression" dxfId="562" priority="482">
      <formula>#REF!=2</formula>
    </cfRule>
    <cfRule type="expression" dxfId="561" priority="481">
      <formula>#REF!=1</formula>
    </cfRule>
    <cfRule type="expression" dxfId="560" priority="480">
      <formula>#REF!=0</formula>
    </cfRule>
  </conditionalFormatting>
  <conditionalFormatting sqref="D42">
    <cfRule type="expression" dxfId="559" priority="422">
      <formula>D42=0</formula>
    </cfRule>
  </conditionalFormatting>
  <conditionalFormatting sqref="D43">
    <cfRule type="expression" dxfId="558" priority="419">
      <formula>#REF!=0</formula>
    </cfRule>
    <cfRule type="expression" dxfId="557" priority="420">
      <formula>#REF!=1</formula>
    </cfRule>
    <cfRule type="expression" dxfId="556" priority="421">
      <formula>#REF!=2</formula>
    </cfRule>
  </conditionalFormatting>
  <conditionalFormatting sqref="D44:D82">
    <cfRule type="expression" dxfId="555" priority="1">
      <formula>D44=0</formula>
    </cfRule>
  </conditionalFormatting>
  <conditionalFormatting sqref="D69:D82">
    <cfRule type="expression" dxfId="554" priority="2">
      <formula>D69&lt;&gt;M69</formula>
    </cfRule>
    <cfRule type="expression" dxfId="553" priority="3">
      <formula>D69=M69</formula>
    </cfRule>
  </conditionalFormatting>
  <conditionalFormatting sqref="D40:E40">
    <cfRule type="expression" dxfId="552" priority="485">
      <formula>D40=M40</formula>
    </cfRule>
    <cfRule type="expression" dxfId="551" priority="484">
      <formula>D40&lt;&gt;M40</formula>
    </cfRule>
  </conditionalFormatting>
  <conditionalFormatting sqref="D42:E42">
    <cfRule type="expression" dxfId="550" priority="423">
      <formula>D42&lt;&gt;M42</formula>
    </cfRule>
    <cfRule type="expression" dxfId="549" priority="424">
      <formula>D42=M42</formula>
    </cfRule>
  </conditionalFormatting>
  <conditionalFormatting sqref="D44:E68">
    <cfRule type="expression" dxfId="548" priority="33">
      <formula>D44=M44</formula>
    </cfRule>
    <cfRule type="expression" dxfId="547" priority="32">
      <formula>D44&lt;&gt;M44</formula>
    </cfRule>
  </conditionalFormatting>
  <conditionalFormatting sqref="E6:E11">
    <cfRule type="expression" dxfId="546" priority="1313">
      <formula>E6&lt;N6</formula>
    </cfRule>
    <cfRule type="expression" dxfId="545" priority="1312">
      <formula>E6&gt;N6</formula>
    </cfRule>
  </conditionalFormatting>
  <conditionalFormatting sqref="E12:E16">
    <cfRule type="expression" dxfId="544" priority="1157">
      <formula>E12&lt;N12</formula>
    </cfRule>
    <cfRule type="expression" dxfId="543" priority="1158">
      <formula>E12&gt;N12</formula>
    </cfRule>
  </conditionalFormatting>
  <conditionalFormatting sqref="E17:E32">
    <cfRule type="expression" dxfId="542" priority="724">
      <formula>E17&lt;N17</formula>
    </cfRule>
    <cfRule type="expression" dxfId="541" priority="723">
      <formula>E17&gt;N17</formula>
    </cfRule>
  </conditionalFormatting>
  <conditionalFormatting sqref="E33:E39">
    <cfRule type="expression" dxfId="540" priority="568">
      <formula>E33&lt;N33</formula>
    </cfRule>
    <cfRule type="expression" dxfId="539" priority="569">
      <formula>E33&gt;N33</formula>
    </cfRule>
  </conditionalFormatting>
  <conditionalFormatting sqref="E41">
    <cfRule type="expression" dxfId="538" priority="477">
      <formula>E41&lt;N41</formula>
    </cfRule>
    <cfRule type="expression" dxfId="537" priority="478">
      <formula>E41&gt;N41</formula>
    </cfRule>
  </conditionalFormatting>
  <conditionalFormatting sqref="E43">
    <cfRule type="expression" dxfId="536" priority="417">
      <formula>E43&gt;N43</formula>
    </cfRule>
    <cfRule type="expression" dxfId="535" priority="416">
      <formula>E43&lt;N43</formula>
    </cfRule>
  </conditionalFormatting>
  <conditionalFormatting sqref="E69:E82">
    <cfRule type="expression" dxfId="534" priority="29">
      <formula>E69&lt;&gt;N69</formula>
    </cfRule>
    <cfRule type="expression" dxfId="533" priority="30">
      <formula>E69=N69</formula>
    </cfRule>
  </conditionalFormatting>
  <conditionalFormatting sqref="E6:M82">
    <cfRule type="expression" dxfId="532" priority="4">
      <formula>E6=0</formula>
    </cfRule>
  </conditionalFormatting>
  <conditionalFormatting sqref="F6:F11">
    <cfRule type="expression" dxfId="531" priority="1310">
      <formula>F6&lt;N6</formula>
    </cfRule>
    <cfRule type="expression" dxfId="530" priority="1309">
      <formula>F6&gt;N6</formula>
    </cfRule>
  </conditionalFormatting>
  <conditionalFormatting sqref="F12:F16">
    <cfRule type="expression" dxfId="529" priority="1155">
      <formula>F12&gt;N12</formula>
    </cfRule>
    <cfRule type="expression" dxfId="528" priority="1154">
      <formula>F12&lt;N12</formula>
    </cfRule>
  </conditionalFormatting>
  <conditionalFormatting sqref="F17:F32">
    <cfRule type="expression" dxfId="527" priority="720">
      <formula>F17&gt;N17</formula>
    </cfRule>
    <cfRule type="expression" dxfId="526" priority="721">
      <formula>F17&lt;N17</formula>
    </cfRule>
  </conditionalFormatting>
  <conditionalFormatting sqref="F33:F39">
    <cfRule type="expression" dxfId="525" priority="565">
      <formula>F33&lt;N33</formula>
    </cfRule>
    <cfRule type="expression" dxfId="524" priority="566">
      <formula>F33&gt;N33</formula>
    </cfRule>
  </conditionalFormatting>
  <conditionalFormatting sqref="F40">
    <cfRule type="expression" dxfId="523" priority="508">
      <formula>F40&lt;&gt;N40</formula>
    </cfRule>
    <cfRule type="expression" dxfId="522" priority="509">
      <formula>F40=N40</formula>
    </cfRule>
  </conditionalFormatting>
  <conditionalFormatting sqref="F41">
    <cfRule type="expression" dxfId="521" priority="475">
      <formula>F41&gt;N41</formula>
    </cfRule>
    <cfRule type="expression" dxfId="520" priority="474">
      <formula>F41&lt;N41</formula>
    </cfRule>
  </conditionalFormatting>
  <conditionalFormatting sqref="F42">
    <cfRule type="expression" dxfId="519" priority="448">
      <formula>F42=N42</formula>
    </cfRule>
    <cfRule type="expression" dxfId="518" priority="447">
      <formula>F42&lt;&gt;N42</formula>
    </cfRule>
  </conditionalFormatting>
  <conditionalFormatting sqref="F43">
    <cfRule type="expression" dxfId="517" priority="413">
      <formula>F43&lt;N43</formula>
    </cfRule>
    <cfRule type="expression" dxfId="516" priority="414">
      <formula>F43&gt;N43</formula>
    </cfRule>
  </conditionalFormatting>
  <conditionalFormatting sqref="F44:F82">
    <cfRule type="expression" dxfId="515" priority="26">
      <formula>F44&lt;&gt;N44</formula>
    </cfRule>
    <cfRule type="expression" dxfId="514" priority="27">
      <formula>F44=N44</formula>
    </cfRule>
  </conditionalFormatting>
  <conditionalFormatting sqref="G6:G11">
    <cfRule type="expression" dxfId="513" priority="1307">
      <formula>G6&lt;N6</formula>
    </cfRule>
    <cfRule type="expression" dxfId="512" priority="1306">
      <formula>G6&gt;N6</formula>
    </cfRule>
  </conditionalFormatting>
  <conditionalFormatting sqref="G12:G16">
    <cfRule type="expression" dxfId="511" priority="1152">
      <formula>G12&gt;N12</formula>
    </cfRule>
    <cfRule type="expression" dxfId="510" priority="1151">
      <formula>G12&lt;N12</formula>
    </cfRule>
  </conditionalFormatting>
  <conditionalFormatting sqref="G17:G32">
    <cfRule type="expression" dxfId="509" priority="718">
      <formula>G17&lt;N17</formula>
    </cfRule>
    <cfRule type="expression" dxfId="508" priority="717">
      <formula>G17&gt;N17</formula>
    </cfRule>
  </conditionalFormatting>
  <conditionalFormatting sqref="G33:G39">
    <cfRule type="expression" dxfId="507" priority="563">
      <formula>G33&gt;N33</formula>
    </cfRule>
    <cfRule type="expression" dxfId="506" priority="562">
      <formula>G33&lt;N33</formula>
    </cfRule>
  </conditionalFormatting>
  <conditionalFormatting sqref="G40">
    <cfRule type="expression" dxfId="505" priority="505">
      <formula>G40&lt;&gt;N40</formula>
    </cfRule>
    <cfRule type="expression" dxfId="504" priority="506">
      <formula>G40=N40</formula>
    </cfRule>
  </conditionalFormatting>
  <conditionalFormatting sqref="G41">
    <cfRule type="expression" dxfId="503" priority="471">
      <formula>G41&lt;N41</formula>
    </cfRule>
    <cfRule type="expression" dxfId="502" priority="472">
      <formula>G41&gt;N41</formula>
    </cfRule>
  </conditionalFormatting>
  <conditionalFormatting sqref="G42">
    <cfRule type="expression" dxfId="501" priority="445">
      <formula>G42=N42</formula>
    </cfRule>
    <cfRule type="expression" dxfId="500" priority="444">
      <formula>G42&lt;&gt;N42</formula>
    </cfRule>
  </conditionalFormatting>
  <conditionalFormatting sqref="G43">
    <cfRule type="expression" dxfId="499" priority="411">
      <formula>G43&gt;N43</formula>
    </cfRule>
    <cfRule type="expression" dxfId="498" priority="410">
      <formula>G43&lt;N43</formula>
    </cfRule>
  </conditionalFormatting>
  <conditionalFormatting sqref="G44:G82">
    <cfRule type="expression" dxfId="497" priority="24">
      <formula>G44=N44</formula>
    </cfRule>
    <cfRule type="expression" dxfId="496" priority="23">
      <formula>G44&lt;&gt;N44</formula>
    </cfRule>
  </conditionalFormatting>
  <conditionalFormatting sqref="H40">
    <cfRule type="expression" dxfId="495" priority="503">
      <formula>H40=N40</formula>
    </cfRule>
    <cfRule type="expression" dxfId="494" priority="502">
      <formula>H40&lt;&gt;N40</formula>
    </cfRule>
  </conditionalFormatting>
  <conditionalFormatting sqref="H42">
    <cfRule type="expression" dxfId="493" priority="442">
      <formula>H42=N42</formula>
    </cfRule>
    <cfRule type="expression" dxfId="492" priority="441">
      <formula>H42&lt;&gt;N42</formula>
    </cfRule>
  </conditionalFormatting>
  <conditionalFormatting sqref="H44:H82">
    <cfRule type="expression" dxfId="491" priority="20">
      <formula>H44&lt;&gt;N44</formula>
    </cfRule>
    <cfRule type="expression" dxfId="490" priority="21">
      <formula>H44=N44</formula>
    </cfRule>
  </conditionalFormatting>
  <conditionalFormatting sqref="H6:I11">
    <cfRule type="expression" dxfId="489" priority="1301">
      <formula>H6&lt;$N6</formula>
    </cfRule>
    <cfRule type="expression" dxfId="488" priority="1300">
      <formula>H6&gt;$N6</formula>
    </cfRule>
  </conditionalFormatting>
  <conditionalFormatting sqref="H12:I16">
    <cfRule type="expression" dxfId="487" priority="1145">
      <formula>H12&lt;$N12</formula>
    </cfRule>
    <cfRule type="expression" dxfId="486" priority="1146">
      <formula>H12&gt;$N12</formula>
    </cfRule>
  </conditionalFormatting>
  <conditionalFormatting sqref="H17:I32">
    <cfRule type="expression" dxfId="485" priority="711">
      <formula>H17&gt;$N17</formula>
    </cfRule>
    <cfRule type="expression" dxfId="484" priority="712">
      <formula>H17&lt;$N17</formula>
    </cfRule>
  </conditionalFormatting>
  <conditionalFormatting sqref="H33:I39">
    <cfRule type="expression" dxfId="483" priority="556">
      <formula>H33&lt;$N33</formula>
    </cfRule>
    <cfRule type="expression" dxfId="482" priority="557">
      <formula>H33&gt;$N33</formula>
    </cfRule>
  </conditionalFormatting>
  <conditionalFormatting sqref="H41:I41">
    <cfRule type="expression" dxfId="481" priority="465">
      <formula>H41&lt;$N41</formula>
    </cfRule>
    <cfRule type="expression" dxfId="480" priority="466">
      <formula>H41&gt;$N41</formula>
    </cfRule>
  </conditionalFormatting>
  <conditionalFormatting sqref="H43:I43">
    <cfRule type="expression" dxfId="479" priority="405">
      <formula>H43&gt;$N43</formula>
    </cfRule>
    <cfRule type="expression" dxfId="478" priority="404">
      <formula>H43&lt;$N43</formula>
    </cfRule>
  </conditionalFormatting>
  <conditionalFormatting sqref="I40">
    <cfRule type="expression" dxfId="477" priority="500">
      <formula>I40=N40</formula>
    </cfRule>
    <cfRule type="expression" dxfId="476" priority="499">
      <formula>I40&lt;&gt;N40</formula>
    </cfRule>
  </conditionalFormatting>
  <conditionalFormatting sqref="I42">
    <cfRule type="expression" dxfId="475" priority="439">
      <formula>I42=N42</formula>
    </cfRule>
    <cfRule type="expression" dxfId="474" priority="438">
      <formula>I42&lt;&gt;N42</formula>
    </cfRule>
  </conditionalFormatting>
  <conditionalFormatting sqref="I44:I82">
    <cfRule type="expression" dxfId="473" priority="18">
      <formula>I44=N44</formula>
    </cfRule>
    <cfRule type="expression" dxfId="472" priority="17">
      <formula>I44&lt;&gt;N44</formula>
    </cfRule>
  </conditionalFormatting>
  <conditionalFormatting sqref="J6:J11">
    <cfRule type="expression" dxfId="471" priority="1297">
      <formula>J6&gt;N6</formula>
    </cfRule>
    <cfRule type="expression" dxfId="470" priority="1298">
      <formula>J6&lt;N6</formula>
    </cfRule>
  </conditionalFormatting>
  <conditionalFormatting sqref="J12:J16">
    <cfRule type="expression" dxfId="469" priority="1142">
      <formula>J12&lt;N12</formula>
    </cfRule>
    <cfRule type="expression" dxfId="468" priority="1143">
      <formula>J12&gt;N12</formula>
    </cfRule>
  </conditionalFormatting>
  <conditionalFormatting sqref="J17:J32">
    <cfRule type="expression" dxfId="467" priority="709">
      <formula>J17&lt;N17</formula>
    </cfRule>
    <cfRule type="expression" dxfId="466" priority="708">
      <formula>J17&gt;N17</formula>
    </cfRule>
  </conditionalFormatting>
  <conditionalFormatting sqref="J33:J39">
    <cfRule type="expression" dxfId="465" priority="553">
      <formula>J33&lt;N33</formula>
    </cfRule>
    <cfRule type="expression" dxfId="464" priority="554">
      <formula>J33&gt;N33</formula>
    </cfRule>
  </conditionalFormatting>
  <conditionalFormatting sqref="J40">
    <cfRule type="expression" dxfId="463" priority="497">
      <formula>J40=N40</formula>
    </cfRule>
    <cfRule type="expression" dxfId="462" priority="496">
      <formula>J40&lt;&gt;N40</formula>
    </cfRule>
  </conditionalFormatting>
  <conditionalFormatting sqref="J41">
    <cfRule type="expression" dxfId="461" priority="462">
      <formula>J41&lt;N41</formula>
    </cfRule>
    <cfRule type="expression" dxfId="460" priority="463">
      <formula>J41&gt;N41</formula>
    </cfRule>
  </conditionalFormatting>
  <conditionalFormatting sqref="J42">
    <cfRule type="expression" dxfId="459" priority="436">
      <formula>J42=N42</formula>
    </cfRule>
    <cfRule type="expression" dxfId="458" priority="435">
      <formula>J42&lt;&gt;N42</formula>
    </cfRule>
  </conditionalFormatting>
  <conditionalFormatting sqref="J43">
    <cfRule type="expression" dxfId="457" priority="402">
      <formula>J43&gt;N43</formula>
    </cfRule>
    <cfRule type="expression" dxfId="456" priority="401">
      <formula>J43&lt;N43</formula>
    </cfRule>
  </conditionalFormatting>
  <conditionalFormatting sqref="J44:J82">
    <cfRule type="expression" dxfId="455" priority="15">
      <formula>J44=N44</formula>
    </cfRule>
    <cfRule type="expression" dxfId="454" priority="14">
      <formula>J44&lt;&gt;N44</formula>
    </cfRule>
  </conditionalFormatting>
  <conditionalFormatting sqref="K6:K11">
    <cfRule type="expression" dxfId="453" priority="1294">
      <formula>K6&gt;N6</formula>
    </cfRule>
    <cfRule type="expression" dxfId="452" priority="1295">
      <formula>K6&lt;N6</formula>
    </cfRule>
  </conditionalFormatting>
  <conditionalFormatting sqref="K12:K16">
    <cfRule type="expression" dxfId="451" priority="1139">
      <formula>K12&lt;N12</formula>
    </cfRule>
    <cfRule type="expression" dxfId="450" priority="1140">
      <formula>K12&gt;N12</formula>
    </cfRule>
  </conditionalFormatting>
  <conditionalFormatting sqref="K17:K32">
    <cfRule type="expression" dxfId="449" priority="705">
      <formula>K17&gt;N17</formula>
    </cfRule>
    <cfRule type="expression" dxfId="448" priority="706">
      <formula>K17&lt;N17</formula>
    </cfRule>
  </conditionalFormatting>
  <conditionalFormatting sqref="K33:K39">
    <cfRule type="expression" dxfId="447" priority="550">
      <formula>K33&lt;N33</formula>
    </cfRule>
    <cfRule type="expression" dxfId="446" priority="551">
      <formula>K33&gt;N33</formula>
    </cfRule>
  </conditionalFormatting>
  <conditionalFormatting sqref="K40">
    <cfRule type="expression" dxfId="445" priority="493">
      <formula>K40&lt;&gt;N40</formula>
    </cfRule>
    <cfRule type="expression" dxfId="444" priority="494">
      <formula>K40=N40</formula>
    </cfRule>
  </conditionalFormatting>
  <conditionalFormatting sqref="K41">
    <cfRule type="expression" dxfId="443" priority="460">
      <formula>K41&gt;N41</formula>
    </cfRule>
    <cfRule type="expression" dxfId="442" priority="459">
      <formula>K41&lt;N41</formula>
    </cfRule>
  </conditionalFormatting>
  <conditionalFormatting sqref="K42">
    <cfRule type="expression" dxfId="441" priority="433">
      <formula>K42=N42</formula>
    </cfRule>
    <cfRule type="expression" dxfId="440" priority="432">
      <formula>K42&lt;&gt;N42</formula>
    </cfRule>
  </conditionalFormatting>
  <conditionalFormatting sqref="K43">
    <cfRule type="expression" dxfId="439" priority="399">
      <formula>K43&gt;N43</formula>
    </cfRule>
    <cfRule type="expression" dxfId="438" priority="398">
      <formula>K43&lt;N43</formula>
    </cfRule>
  </conditionalFormatting>
  <conditionalFormatting sqref="K44:K82">
    <cfRule type="expression" dxfId="437" priority="12">
      <formula>K44=N44</formula>
    </cfRule>
    <cfRule type="expression" dxfId="436" priority="11">
      <formula>K44&lt;&gt;N44</formula>
    </cfRule>
  </conditionalFormatting>
  <conditionalFormatting sqref="L6:L11">
    <cfRule type="expression" dxfId="435" priority="1292">
      <formula>L6&lt;N6</formula>
    </cfRule>
    <cfRule type="expression" dxfId="434" priority="1291">
      <formula>L6&gt;N6</formula>
    </cfRule>
  </conditionalFormatting>
  <conditionalFormatting sqref="L12:L16">
    <cfRule type="expression" dxfId="433" priority="1136">
      <formula>L12&lt;N12</formula>
    </cfRule>
    <cfRule type="expression" dxfId="432" priority="1137">
      <formula>L12&gt;N12</formula>
    </cfRule>
  </conditionalFormatting>
  <conditionalFormatting sqref="L17:L32">
    <cfRule type="expression" dxfId="431" priority="702">
      <formula>L17&gt;N17</formula>
    </cfRule>
    <cfRule type="expression" dxfId="430" priority="703">
      <formula>L17&lt;N17</formula>
    </cfRule>
  </conditionalFormatting>
  <conditionalFormatting sqref="L33:L39">
    <cfRule type="expression" dxfId="429" priority="548">
      <formula>L33&gt;N33</formula>
    </cfRule>
    <cfRule type="expression" dxfId="428" priority="547">
      <formula>L33&lt;N33</formula>
    </cfRule>
  </conditionalFormatting>
  <conditionalFormatting sqref="L40">
    <cfRule type="expression" dxfId="427" priority="490">
      <formula>L40&lt;&gt;N40</formula>
    </cfRule>
    <cfRule type="expression" dxfId="426" priority="491">
      <formula>L40=N40</formula>
    </cfRule>
  </conditionalFormatting>
  <conditionalFormatting sqref="L41">
    <cfRule type="expression" dxfId="425" priority="456">
      <formula>L41&lt;N41</formula>
    </cfRule>
    <cfRule type="expression" dxfId="424" priority="457">
      <formula>L41&gt;N41</formula>
    </cfRule>
  </conditionalFormatting>
  <conditionalFormatting sqref="L42">
    <cfRule type="expression" dxfId="423" priority="430">
      <formula>L42=N42</formula>
    </cfRule>
    <cfRule type="expression" dxfId="422" priority="429">
      <formula>L42&lt;&gt;N42</formula>
    </cfRule>
  </conditionalFormatting>
  <conditionalFormatting sqref="L43">
    <cfRule type="expression" dxfId="421" priority="395">
      <formula>L43&lt;N43</formula>
    </cfRule>
    <cfRule type="expression" dxfId="420" priority="396">
      <formula>L43&gt;N43</formula>
    </cfRule>
  </conditionalFormatting>
  <conditionalFormatting sqref="L44:L82">
    <cfRule type="expression" dxfId="419" priority="8">
      <formula>L44&lt;&gt;N44</formula>
    </cfRule>
    <cfRule type="expression" dxfId="418" priority="9">
      <formula>L44=N44</formula>
    </cfRule>
  </conditionalFormatting>
  <conditionalFormatting sqref="M6:M11">
    <cfRule type="expression" dxfId="417" priority="1289">
      <formula>M6&lt;N6</formula>
    </cfRule>
    <cfRule type="expression" dxfId="416" priority="1288">
      <formula>M6&gt;N6</formula>
    </cfRule>
  </conditionalFormatting>
  <conditionalFormatting sqref="M12:M16">
    <cfRule type="expression" dxfId="415" priority="1133">
      <formula>M12&lt;N12</formula>
    </cfRule>
    <cfRule type="expression" dxfId="414" priority="1134">
      <formula>M12&gt;N12</formula>
    </cfRule>
  </conditionalFormatting>
  <conditionalFormatting sqref="M17:M32">
    <cfRule type="expression" dxfId="413" priority="699">
      <formula>M17&gt;N17</formula>
    </cfRule>
    <cfRule type="expression" dxfId="412" priority="700">
      <formula>M17&lt;N17</formula>
    </cfRule>
  </conditionalFormatting>
  <conditionalFormatting sqref="M33:M39">
    <cfRule type="expression" dxfId="411" priority="544">
      <formula>M33&lt;N33</formula>
    </cfRule>
    <cfRule type="expression" dxfId="410" priority="545">
      <formula>M33&gt;N33</formula>
    </cfRule>
  </conditionalFormatting>
  <conditionalFormatting sqref="M40">
    <cfRule type="expression" dxfId="409" priority="488">
      <formula>M40=N40</formula>
    </cfRule>
    <cfRule type="expression" dxfId="408" priority="487">
      <formula>M40&lt;&gt;N40</formula>
    </cfRule>
  </conditionalFormatting>
  <conditionalFormatting sqref="M41">
    <cfRule type="expression" dxfId="407" priority="454">
      <formula>M41&gt;N41</formula>
    </cfRule>
    <cfRule type="expression" dxfId="406" priority="453">
      <formula>M41&lt;N41</formula>
    </cfRule>
  </conditionalFormatting>
  <conditionalFormatting sqref="M42">
    <cfRule type="expression" dxfId="405" priority="427">
      <formula>M42=N42</formula>
    </cfRule>
    <cfRule type="expression" dxfId="404" priority="426">
      <formula>M42&lt;&gt;N42</formula>
    </cfRule>
  </conditionalFormatting>
  <conditionalFormatting sqref="M43">
    <cfRule type="expression" dxfId="403" priority="392">
      <formula>M43&lt;N43</formula>
    </cfRule>
    <cfRule type="expression" dxfId="402" priority="393">
      <formula>M43&gt;N43</formula>
    </cfRule>
  </conditionalFormatting>
  <conditionalFormatting sqref="M44:M82">
    <cfRule type="expression" dxfId="401" priority="5">
      <formula>M44&lt;&gt;N44</formula>
    </cfRule>
    <cfRule type="expression" dxfId="400" priority="6">
      <formula>M44=N44</formula>
    </cfRule>
  </conditionalFormatting>
  <conditionalFormatting sqref="N6:N39">
    <cfRule type="cellIs" dxfId="399" priority="570" operator="greaterThan">
      <formula>0</formula>
    </cfRule>
  </conditionalFormatting>
  <conditionalFormatting sqref="N41">
    <cfRule type="cellIs" dxfId="398" priority="479" operator="greaterThan">
      <formula>0</formula>
    </cfRule>
  </conditionalFormatting>
  <conditionalFormatting sqref="N43">
    <cfRule type="cellIs" dxfId="397" priority="418" operator="greaterThan">
      <formula>0</formula>
    </cfRule>
  </conditionalFormatting>
  <conditionalFormatting sqref="N83">
    <cfRule type="cellIs" dxfId="396" priority="2611" operator="greaterThan">
      <formula>0</formula>
    </cfRule>
  </conditionalFormatting>
  <conditionalFormatting sqref="O6:O32">
    <cfRule type="cellIs" dxfId="395" priority="1442" operator="equal">
      <formula>"Do not know"</formula>
    </cfRule>
    <cfRule type="cellIs" dxfId="394" priority="1443" operator="equal">
      <formula>"No "</formula>
    </cfRule>
    <cfRule type="cellIs" dxfId="393" priority="1445" operator="equal">
      <formula>"Yes, for some government agencies and state-owned businesses"</formula>
    </cfRule>
    <cfRule type="cellIs" dxfId="392" priority="1446" operator="equal">
      <formula>"Yes, for all government agencies and state-owned businesses"</formula>
    </cfRule>
    <cfRule type="cellIs" dxfId="391" priority="1447" operator="equal">
      <formula>"No"</formula>
    </cfRule>
    <cfRule type="cellIs" dxfId="390" priority="1448" operator="equal">
      <formula>"Yes"</formula>
    </cfRule>
    <cfRule type="cellIs" dxfId="389" priority="1449" operator="equal">
      <formula>"Yes, but for some streets only"</formula>
    </cfRule>
    <cfRule type="cellIs" dxfId="388" priority="1450" operator="equal">
      <formula>"Yes, but for some parts of the road network only"</formula>
    </cfRule>
    <cfRule type="cellIs" dxfId="387" priority="1451" operator="equal">
      <formula>"Yes, through the whole country"</formula>
    </cfRule>
    <cfRule type="cellIs" dxfId="386" priority="1444" operator="equal">
      <formula>"Yes, only the lead agency on road safety"</formula>
    </cfRule>
  </conditionalFormatting>
  <pageMargins left="0.25" right="0.25" top="0.13" bottom="0.08" header="0.11" footer="0.1"/>
  <pageSetup paperSize="9" fitToWidth="0" fitToHeight="0" orientation="landscape" r:id="rId1"/>
  <ignoredErrors>
    <ignoredError sqref="Q12:Y12" 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E3BE6902-5F47-4DEC-8DB1-6E32B50A435F}">
          <x14:formula1>
            <xm:f>'SINGLE CODES'!$B$8:$B$10</xm:f>
          </x14:formula1>
          <xm:sqref>D42:M42 D44:M82 D40:M40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308C3-3688-4DDE-A298-2FB801F74431}">
  <dimension ref="A1:Y78"/>
  <sheetViews>
    <sheetView zoomScale="69" zoomScaleNormal="67" zoomScaleSheetLayoutView="50" workbookViewId="0">
      <selection activeCell="J9" sqref="J9"/>
    </sheetView>
  </sheetViews>
  <sheetFormatPr defaultColWidth="8.73046875" defaultRowHeight="15.75" x14ac:dyDescent="0.5"/>
  <cols>
    <col min="1" max="1" width="4.59765625" style="6" customWidth="1"/>
    <col min="2" max="2" width="14.265625" style="130" customWidth="1"/>
    <col min="3" max="3" width="39" style="94" customWidth="1"/>
    <col min="4" max="4" width="12.796875" style="5" customWidth="1"/>
    <col min="5" max="13" width="7.1328125" style="4" customWidth="1"/>
    <col min="14" max="14" width="17.59765625" style="4" customWidth="1"/>
    <col min="15" max="15" width="71.06640625" style="39" customWidth="1"/>
    <col min="16" max="16" width="8.73046875" style="4" customWidth="1"/>
    <col min="17" max="17" width="9.73046875" style="4" customWidth="1"/>
    <col min="18" max="25" width="7.73046875" style="4" customWidth="1"/>
    <col min="26" max="26" width="8.73046875" style="4" customWidth="1"/>
    <col min="27" max="16384" width="8.73046875" style="4"/>
  </cols>
  <sheetData>
    <row r="1" spans="1:25" ht="82.5" customHeight="1" x14ac:dyDescent="0.45">
      <c r="A1" s="222" t="s">
        <v>1404</v>
      </c>
      <c r="B1" s="222"/>
      <c r="C1" s="222"/>
      <c r="D1" s="222"/>
      <c r="E1" s="222"/>
      <c r="F1" s="222"/>
      <c r="G1" s="222"/>
      <c r="H1" s="222"/>
      <c r="I1" s="222"/>
      <c r="J1" s="222"/>
      <c r="K1" s="222"/>
      <c r="L1" s="222"/>
      <c r="M1" s="222"/>
      <c r="N1" s="222"/>
      <c r="O1" s="222"/>
    </row>
    <row r="2" spans="1:25" ht="37.15" customHeight="1" x14ac:dyDescent="0.45">
      <c r="A2" s="164" t="s">
        <v>1359</v>
      </c>
      <c r="B2" s="164"/>
      <c r="C2" s="164"/>
      <c r="D2" s="164"/>
      <c r="E2" s="164"/>
      <c r="F2" s="164"/>
      <c r="G2" s="164"/>
      <c r="H2" s="164"/>
      <c r="I2" s="164"/>
      <c r="J2" s="164"/>
      <c r="K2" s="164"/>
      <c r="L2" s="164"/>
      <c r="M2" s="164"/>
      <c r="N2" s="164"/>
      <c r="O2" s="164"/>
      <c r="P2" s="58"/>
    </row>
    <row r="3" spans="1:25" ht="46.5" customHeight="1" x14ac:dyDescent="0.45">
      <c r="A3" s="165" t="s">
        <v>1360</v>
      </c>
      <c r="B3" s="165"/>
      <c r="C3" s="165"/>
      <c r="D3" s="165"/>
      <c r="E3" s="165"/>
      <c r="F3" s="165"/>
      <c r="G3" s="165"/>
      <c r="H3" s="165"/>
      <c r="I3" s="165"/>
      <c r="J3" s="165"/>
      <c r="K3" s="165"/>
      <c r="L3" s="165"/>
      <c r="M3" s="165"/>
      <c r="N3" s="165"/>
      <c r="O3" s="165"/>
      <c r="P3" s="58"/>
    </row>
    <row r="4" spans="1:25" ht="9" customHeight="1" x14ac:dyDescent="0.45">
      <c r="A4" s="56"/>
      <c r="C4" s="93"/>
      <c r="D4" s="76"/>
      <c r="E4" s="76"/>
      <c r="F4" s="76"/>
      <c r="G4" s="76"/>
      <c r="H4" s="76"/>
      <c r="I4" s="76"/>
      <c r="J4" s="76"/>
      <c r="K4" s="76"/>
      <c r="L4" s="76"/>
      <c r="N4" s="56"/>
      <c r="O4" s="56"/>
      <c r="P4" s="58"/>
    </row>
    <row r="5" spans="1:25" s="37" customFormat="1" ht="114.75" customHeight="1" thickBot="1" x14ac:dyDescent="0.75">
      <c r="A5" s="166" t="s">
        <v>652</v>
      </c>
      <c r="B5" s="167"/>
      <c r="C5" s="168"/>
      <c r="D5" s="78" t="s">
        <v>1361</v>
      </c>
      <c r="E5" s="78">
        <v>2022</v>
      </c>
      <c r="F5" s="78">
        <v>2023</v>
      </c>
      <c r="G5" s="78">
        <v>2024</v>
      </c>
      <c r="H5" s="78">
        <v>2025</v>
      </c>
      <c r="I5" s="78">
        <v>2026</v>
      </c>
      <c r="J5" s="78">
        <v>2027</v>
      </c>
      <c r="K5" s="78">
        <v>2028</v>
      </c>
      <c r="L5" s="78">
        <v>2029</v>
      </c>
      <c r="M5" s="78">
        <v>2030</v>
      </c>
      <c r="N5" s="77" t="s">
        <v>584</v>
      </c>
      <c r="O5" s="79" t="s">
        <v>582</v>
      </c>
      <c r="Q5" s="59" t="s">
        <v>396</v>
      </c>
      <c r="R5" s="59" t="s">
        <v>388</v>
      </c>
      <c r="S5" s="59" t="s">
        <v>389</v>
      </c>
      <c r="T5" s="60" t="s">
        <v>390</v>
      </c>
      <c r="U5" s="60" t="s">
        <v>577</v>
      </c>
      <c r="V5" s="60" t="s">
        <v>578</v>
      </c>
      <c r="W5" s="60" t="s">
        <v>579</v>
      </c>
      <c r="X5" s="60" t="s">
        <v>580</v>
      </c>
      <c r="Y5" s="60" t="s">
        <v>581</v>
      </c>
    </row>
    <row r="6" spans="1:25" ht="64.150000000000006" customHeight="1" thickBot="1" x14ac:dyDescent="0.5">
      <c r="A6" s="41">
        <v>1</v>
      </c>
      <c r="B6" s="225" t="s">
        <v>740</v>
      </c>
      <c r="C6" s="225"/>
      <c r="D6" s="101"/>
      <c r="E6" s="101"/>
      <c r="F6" s="101"/>
      <c r="G6" s="101"/>
      <c r="H6" s="101"/>
      <c r="I6" s="101"/>
      <c r="J6" s="101"/>
      <c r="K6" s="101"/>
      <c r="L6" s="101"/>
      <c r="M6" s="101"/>
      <c r="N6" s="135">
        <f t="shared" ref="N6:N9" si="0">D6*2</f>
        <v>0</v>
      </c>
      <c r="O6" s="136"/>
      <c r="Q6" s="40" t="str">
        <f>IF(AND(E6 &gt; 0, E6 &gt; N6), "1", "0")</f>
        <v>0</v>
      </c>
      <c r="R6" s="40" t="str">
        <f>IF(AND(F6 &gt; 0, F6 &gt; N6), "1", "0")</f>
        <v>0</v>
      </c>
      <c r="S6" s="40" t="str">
        <f>IF(AND(G6 &gt; 0, G6 &gt; N6), "1", "0")</f>
        <v>0</v>
      </c>
      <c r="T6" s="40" t="str">
        <f>IF(AND(H6 &gt; 0, H6 &gt; N6), "1", "0")</f>
        <v>0</v>
      </c>
      <c r="U6" s="40" t="str">
        <f>IF(AND(I6 &gt; 0, I6 &gt; N6), "1", "0")</f>
        <v>0</v>
      </c>
      <c r="V6" s="40" t="str">
        <f>IF(AND(J6 &gt; 0, J6 &gt; N6), "1", "0")</f>
        <v>0</v>
      </c>
      <c r="W6" s="40" t="str">
        <f>IF(AND(K6 &gt; 0, K6 &gt; N6), "1", "0")</f>
        <v>0</v>
      </c>
      <c r="X6" s="40" t="str">
        <f>IF(AND(L6 &gt; 0, L6 &gt; N6), "1", "0")</f>
        <v>0</v>
      </c>
      <c r="Y6" s="40" t="str">
        <f>IF(AND(M6 &gt; 0, M6 &gt; N6), "1", "0")</f>
        <v>0</v>
      </c>
    </row>
    <row r="7" spans="1:25" ht="68.75" customHeight="1" thickBot="1" x14ac:dyDescent="0.5">
      <c r="A7" s="41">
        <v>2</v>
      </c>
      <c r="B7" s="225" t="s">
        <v>741</v>
      </c>
      <c r="C7" s="225"/>
      <c r="D7" s="101"/>
      <c r="E7" s="101"/>
      <c r="F7" s="101"/>
      <c r="G7" s="101"/>
      <c r="H7" s="101"/>
      <c r="I7" s="101"/>
      <c r="J7" s="101"/>
      <c r="K7" s="101"/>
      <c r="L7" s="101"/>
      <c r="M7" s="101"/>
      <c r="N7" s="135">
        <f t="shared" si="0"/>
        <v>0</v>
      </c>
      <c r="O7" s="136"/>
      <c r="Q7" s="40" t="str">
        <f t="shared" ref="Q7:Q9" si="1">IF(AND(E7 &gt; 0, E7 &gt; N7), "1", "0")</f>
        <v>0</v>
      </c>
      <c r="R7" s="40" t="str">
        <f t="shared" ref="R7:R9" si="2">IF(AND(F7 &gt; 0, F7 &gt; N7), "1", "0")</f>
        <v>0</v>
      </c>
      <c r="S7" s="40" t="str">
        <f t="shared" ref="S7:S9" si="3">IF(AND(G7 &gt; 0, G7 &gt; N7), "1", "0")</f>
        <v>0</v>
      </c>
      <c r="T7" s="40" t="str">
        <f t="shared" ref="T7:T9" si="4">IF(AND(H7 &gt; 0, H7 &gt; N7), "1", "0")</f>
        <v>0</v>
      </c>
      <c r="U7" s="40" t="str">
        <f t="shared" ref="U7:U9" si="5">IF(AND(I7 &gt; 0, I7 &gt; N7), "1", "0")</f>
        <v>0</v>
      </c>
      <c r="V7" s="40" t="str">
        <f t="shared" ref="V7:V9" si="6">IF(AND(J7 &gt; 0, J7 &gt; N7), "1", "0")</f>
        <v>0</v>
      </c>
      <c r="W7" s="40" t="str">
        <f t="shared" ref="W7:W9" si="7">IF(AND(K7 &gt; 0, K7 &gt; N7), "1", "0")</f>
        <v>0</v>
      </c>
      <c r="X7" s="40" t="str">
        <f t="shared" ref="X7:X9" si="8">IF(AND(L7 &gt; 0, L7 &gt; N7), "1", "0")</f>
        <v>0</v>
      </c>
      <c r="Y7" s="40" t="str">
        <f t="shared" ref="Y7:Y9" si="9">IF(AND(M7 &gt; 0, M7 &gt; N7), "1", "0")</f>
        <v>0</v>
      </c>
    </row>
    <row r="8" spans="1:25" ht="55.9" customHeight="1" thickBot="1" x14ac:dyDescent="0.5">
      <c r="A8" s="41">
        <v>3</v>
      </c>
      <c r="B8" s="225" t="s">
        <v>742</v>
      </c>
      <c r="C8" s="225"/>
      <c r="D8" s="101"/>
      <c r="E8" s="101"/>
      <c r="F8" s="101"/>
      <c r="G8" s="101"/>
      <c r="H8" s="101"/>
      <c r="I8" s="101"/>
      <c r="J8" s="101"/>
      <c r="K8" s="101"/>
      <c r="L8" s="101"/>
      <c r="M8" s="101"/>
      <c r="N8" s="135">
        <f t="shared" si="0"/>
        <v>0</v>
      </c>
      <c r="O8" s="138"/>
      <c r="Q8" s="40" t="str">
        <f t="shared" si="1"/>
        <v>0</v>
      </c>
      <c r="R8" s="40" t="str">
        <f t="shared" si="2"/>
        <v>0</v>
      </c>
      <c r="S8" s="40" t="str">
        <f t="shared" si="3"/>
        <v>0</v>
      </c>
      <c r="T8" s="40" t="str">
        <f t="shared" si="4"/>
        <v>0</v>
      </c>
      <c r="U8" s="40" t="str">
        <f t="shared" si="5"/>
        <v>0</v>
      </c>
      <c r="V8" s="40" t="str">
        <f t="shared" si="6"/>
        <v>0</v>
      </c>
      <c r="W8" s="40" t="str">
        <f t="shared" si="7"/>
        <v>0</v>
      </c>
      <c r="X8" s="40" t="str">
        <f t="shared" si="8"/>
        <v>0</v>
      </c>
      <c r="Y8" s="40" t="str">
        <f t="shared" si="9"/>
        <v>0</v>
      </c>
    </row>
    <row r="9" spans="1:25" ht="52.15" customHeight="1" thickBot="1" x14ac:dyDescent="0.5">
      <c r="A9" s="41">
        <v>4</v>
      </c>
      <c r="B9" s="225" t="s">
        <v>743</v>
      </c>
      <c r="C9" s="225"/>
      <c r="D9" s="101"/>
      <c r="E9" s="101"/>
      <c r="F9" s="101"/>
      <c r="G9" s="101"/>
      <c r="H9" s="101"/>
      <c r="I9" s="101"/>
      <c r="J9" s="101"/>
      <c r="K9" s="101"/>
      <c r="L9" s="101"/>
      <c r="M9" s="101"/>
      <c r="N9" s="135">
        <f t="shared" si="0"/>
        <v>0</v>
      </c>
      <c r="O9" s="138"/>
      <c r="Q9" s="40" t="str">
        <f t="shared" si="1"/>
        <v>0</v>
      </c>
      <c r="R9" s="40" t="str">
        <f t="shared" si="2"/>
        <v>0</v>
      </c>
      <c r="S9" s="40" t="str">
        <f t="shared" si="3"/>
        <v>0</v>
      </c>
      <c r="T9" s="40" t="str">
        <f t="shared" si="4"/>
        <v>0</v>
      </c>
      <c r="U9" s="40" t="str">
        <f t="shared" si="5"/>
        <v>0</v>
      </c>
      <c r="V9" s="40" t="str">
        <f t="shared" si="6"/>
        <v>0</v>
      </c>
      <c r="W9" s="40" t="str">
        <f t="shared" si="7"/>
        <v>0</v>
      </c>
      <c r="X9" s="40" t="str">
        <f t="shared" si="8"/>
        <v>0</v>
      </c>
      <c r="Y9" s="40" t="str">
        <f t="shared" si="9"/>
        <v>0</v>
      </c>
    </row>
    <row r="10" spans="1:25" ht="60.75" customHeight="1" thickBot="1" x14ac:dyDescent="0.5">
      <c r="A10" s="41">
        <v>5</v>
      </c>
      <c r="B10" s="225" t="s">
        <v>1272</v>
      </c>
      <c r="C10" s="225"/>
      <c r="D10" s="101"/>
      <c r="E10" s="101"/>
      <c r="F10" s="101"/>
      <c r="G10" s="101"/>
      <c r="H10" s="101"/>
      <c r="I10" s="101"/>
      <c r="J10" s="101"/>
      <c r="K10" s="101"/>
      <c r="L10" s="101"/>
      <c r="M10" s="101"/>
      <c r="N10" s="135">
        <f t="shared" ref="N10:N11" si="10">D10/2</f>
        <v>0</v>
      </c>
      <c r="O10" s="21"/>
      <c r="Q10" s="40" t="str">
        <f t="shared" ref="Q10:Q11" si="11">IF(AND(E10 &gt; 0, E10 &lt; N10), "1", "0")</f>
        <v>0</v>
      </c>
      <c r="R10" s="40" t="str">
        <f t="shared" ref="R10:R11" si="12">IF(AND(F10 &gt; 0, F10 &lt; N10), "1", "0")</f>
        <v>0</v>
      </c>
      <c r="S10" s="40" t="str">
        <f t="shared" ref="S10:S11" si="13">IF(AND(G10 &gt; 0, G10 &lt; N10), "1", "0")</f>
        <v>0</v>
      </c>
      <c r="T10" s="40" t="str">
        <f t="shared" ref="T10:T11" si="14">IF(AND(H10 &gt; 0, H10 &lt; N10), "1", "0")</f>
        <v>0</v>
      </c>
      <c r="U10" s="40" t="str">
        <f t="shared" ref="U10:U11" si="15">IF(AND(I10 &gt; 0, I10 &lt; N10), "1", "0")</f>
        <v>0</v>
      </c>
      <c r="V10" s="40" t="str">
        <f t="shared" ref="V10:V11" si="16">IF(AND(J10 &gt; 0, J10 &lt; N10), "1", "0")</f>
        <v>0</v>
      </c>
      <c r="W10" s="40" t="str">
        <f t="shared" ref="W10:W11" si="17">IF(AND(K10 &gt; 0, K10 &lt; N10), "1", "0")</f>
        <v>0</v>
      </c>
      <c r="X10" s="40" t="str">
        <f t="shared" ref="X10:X11" si="18">IF(AND(L10 &gt; 0, L10 &lt; N10), "1", "0")</f>
        <v>0</v>
      </c>
      <c r="Y10" s="40" t="str">
        <f t="shared" ref="Y10:Y11" si="19">IF(AND(M10 &gt; 0, M10 &lt; N10), "1", "0")</f>
        <v>0</v>
      </c>
    </row>
    <row r="11" spans="1:25" ht="74.650000000000006" customHeight="1" thickBot="1" x14ac:dyDescent="0.5">
      <c r="A11" s="41">
        <v>6</v>
      </c>
      <c r="B11" s="225" t="s">
        <v>1273</v>
      </c>
      <c r="C11" s="225"/>
      <c r="D11" s="101"/>
      <c r="E11" s="101"/>
      <c r="F11" s="101"/>
      <c r="G11" s="101"/>
      <c r="H11" s="101"/>
      <c r="I11" s="101"/>
      <c r="J11" s="101"/>
      <c r="K11" s="101"/>
      <c r="L11" s="101"/>
      <c r="M11" s="101"/>
      <c r="N11" s="135">
        <f t="shared" si="10"/>
        <v>0</v>
      </c>
      <c r="O11" s="21"/>
      <c r="Q11" s="40" t="str">
        <f t="shared" si="11"/>
        <v>0</v>
      </c>
      <c r="R11" s="40" t="str">
        <f t="shared" si="12"/>
        <v>0</v>
      </c>
      <c r="S11" s="40" t="str">
        <f t="shared" si="13"/>
        <v>0</v>
      </c>
      <c r="T11" s="40" t="str">
        <f t="shared" si="14"/>
        <v>0</v>
      </c>
      <c r="U11" s="40" t="str">
        <f t="shared" si="15"/>
        <v>0</v>
      </c>
      <c r="V11" s="40" t="str">
        <f t="shared" si="16"/>
        <v>0</v>
      </c>
      <c r="W11" s="40" t="str">
        <f t="shared" si="17"/>
        <v>0</v>
      </c>
      <c r="X11" s="40" t="str">
        <f t="shared" si="18"/>
        <v>0</v>
      </c>
      <c r="Y11" s="40" t="str">
        <f t="shared" si="19"/>
        <v>0</v>
      </c>
    </row>
    <row r="12" spans="1:25" ht="56.25" customHeight="1" thickBot="1" x14ac:dyDescent="0.5">
      <c r="A12" s="41">
        <v>7</v>
      </c>
      <c r="B12" s="225" t="s">
        <v>1274</v>
      </c>
      <c r="C12" s="225"/>
      <c r="D12" s="101"/>
      <c r="E12" s="101"/>
      <c r="F12" s="101"/>
      <c r="G12" s="101"/>
      <c r="H12" s="101"/>
      <c r="I12" s="101"/>
      <c r="J12" s="101"/>
      <c r="K12" s="101"/>
      <c r="L12" s="101"/>
      <c r="M12" s="101"/>
      <c r="N12" s="135">
        <f>D12*2</f>
        <v>0</v>
      </c>
      <c r="O12" s="21"/>
      <c r="Q12" s="40" t="str">
        <f>IF(AND(E12 &gt; 0, E12 &gt; N12), "1", "0")</f>
        <v>0</v>
      </c>
      <c r="R12" s="40" t="str">
        <f>IF(AND(F12 &gt; 0, F12 &gt; N12), "1", "0")</f>
        <v>0</v>
      </c>
      <c r="S12" s="40" t="str">
        <f>IF(AND(G12 &gt; 0, G12 &gt; N12), "1", "0")</f>
        <v>0</v>
      </c>
      <c r="T12" s="40" t="str">
        <f>IF(AND(H12 &gt; 0, H12 &gt; N12), "1", "0")</f>
        <v>0</v>
      </c>
      <c r="U12" s="40" t="str">
        <f>IF(AND(I12 &gt; 0, I12 &gt; N12), "1", "0")</f>
        <v>0</v>
      </c>
      <c r="V12" s="40" t="str">
        <f>IF(AND(J12 &gt; 0, J12 &gt; N12), "1", "0")</f>
        <v>0</v>
      </c>
      <c r="W12" s="40" t="str">
        <f>IF(AND(K12 &gt; 0, K12 &gt; N12), "1", "0")</f>
        <v>0</v>
      </c>
      <c r="X12" s="40" t="str">
        <f>IF(AND(L12 &gt; 0, L12 &gt; N12), "1", "0")</f>
        <v>0</v>
      </c>
      <c r="Y12" s="40" t="str">
        <f>IF(AND(M12 &gt; 0, M12 &gt; N12), "1", "0")</f>
        <v>0</v>
      </c>
    </row>
    <row r="13" spans="1:25" ht="59.25" customHeight="1" thickBot="1" x14ac:dyDescent="0.5">
      <c r="A13" s="41">
        <v>8</v>
      </c>
      <c r="B13" s="225" t="s">
        <v>1275</v>
      </c>
      <c r="C13" s="225"/>
      <c r="D13" s="101"/>
      <c r="E13" s="101"/>
      <c r="F13" s="101"/>
      <c r="G13" s="101"/>
      <c r="H13" s="101"/>
      <c r="I13" s="101"/>
      <c r="J13" s="101"/>
      <c r="K13" s="101"/>
      <c r="L13" s="101"/>
      <c r="M13" s="101"/>
      <c r="N13" s="135">
        <f>D13*2</f>
        <v>0</v>
      </c>
      <c r="O13" s="21"/>
      <c r="Q13" s="40" t="str">
        <f>IF(AND(E13 &gt; 0, E13 &gt; N13), "1", "0")</f>
        <v>0</v>
      </c>
      <c r="R13" s="40" t="str">
        <f>IF(AND(F13 &gt; 0, F13 &gt; N13), "1", "0")</f>
        <v>0</v>
      </c>
      <c r="S13" s="40" t="str">
        <f>IF(AND(G13 &gt; 0, G13 &gt; N13), "1", "0")</f>
        <v>0</v>
      </c>
      <c r="T13" s="40" t="str">
        <f>IF(AND(H13 &gt; 0, H13 &gt; N13), "1", "0")</f>
        <v>0</v>
      </c>
      <c r="U13" s="40" t="str">
        <f>IF(AND(I13 &gt; 0, I13 &gt; N13), "1", "0")</f>
        <v>0</v>
      </c>
      <c r="V13" s="40" t="str">
        <f>IF(AND(J13 &gt; 0, J13 &gt; N13), "1", "0")</f>
        <v>0</v>
      </c>
      <c r="W13" s="40" t="str">
        <f>IF(AND(K13 &gt; 0, K13 &gt; N13), "1", "0")</f>
        <v>0</v>
      </c>
      <c r="X13" s="40" t="str">
        <f>IF(AND(L13 &gt; 0, L13 &gt; N13), "1", "0")</f>
        <v>0</v>
      </c>
      <c r="Y13" s="40" t="str">
        <f>IF(AND(M13 &gt; 0, M13 &gt; N13), "1", "0")</f>
        <v>0</v>
      </c>
    </row>
    <row r="14" spans="1:25" ht="46.9" customHeight="1" thickBot="1" x14ac:dyDescent="0.5">
      <c r="A14" s="41">
        <v>9</v>
      </c>
      <c r="B14" s="225" t="s">
        <v>1276</v>
      </c>
      <c r="C14" s="225"/>
      <c r="D14" s="101"/>
      <c r="E14" s="101"/>
      <c r="F14" s="101"/>
      <c r="G14" s="101"/>
      <c r="H14" s="101"/>
      <c r="I14" s="101"/>
      <c r="J14" s="101"/>
      <c r="K14" s="101"/>
      <c r="L14" s="101"/>
      <c r="M14" s="101"/>
      <c r="N14" s="135">
        <f>D14*2</f>
        <v>0</v>
      </c>
      <c r="O14" s="21"/>
      <c r="Q14" s="40" t="str">
        <f>IF(AND(E14 &gt; 0, E14 &gt; N14), "1", "0")</f>
        <v>0</v>
      </c>
      <c r="R14" s="40" t="str">
        <f>IF(AND(F14 &gt; 0, F14 &gt; N14), "1", "0")</f>
        <v>0</v>
      </c>
      <c r="S14" s="40" t="str">
        <f>IF(AND(G14 &gt; 0, G14 &gt; N14), "1", "0")</f>
        <v>0</v>
      </c>
      <c r="T14" s="40" t="str">
        <f>IF(AND(H14 &gt; 0, H14 &gt; N14), "1", "0")</f>
        <v>0</v>
      </c>
      <c r="U14" s="40" t="str">
        <f>IF(AND(I14 &gt; 0, I14 &gt; N14), "1", "0")</f>
        <v>0</v>
      </c>
      <c r="V14" s="40" t="str">
        <f>IF(AND(J14 &gt; 0, J14 &gt; N14), "1", "0")</f>
        <v>0</v>
      </c>
      <c r="W14" s="40" t="str">
        <f>IF(AND(K14 &gt; 0, K14 &gt; N14), "1", "0")</f>
        <v>0</v>
      </c>
      <c r="X14" s="40" t="str">
        <f>IF(AND(L14 &gt; 0, L14 &gt; N14), "1", "0")</f>
        <v>0</v>
      </c>
      <c r="Y14" s="40" t="str">
        <f>IF(AND(M14 &gt; 0, M14 &gt; N14), "1", "0")</f>
        <v>0</v>
      </c>
    </row>
    <row r="15" spans="1:25" ht="40.15" customHeight="1" thickBot="1" x14ac:dyDescent="0.5">
      <c r="A15" s="41">
        <v>10</v>
      </c>
      <c r="B15" s="225" t="s">
        <v>1277</v>
      </c>
      <c r="C15" s="225"/>
      <c r="D15" s="101"/>
      <c r="E15" s="101"/>
      <c r="F15" s="101"/>
      <c r="G15" s="101"/>
      <c r="H15" s="101"/>
      <c r="I15" s="101"/>
      <c r="J15" s="101"/>
      <c r="K15" s="101"/>
      <c r="L15" s="101"/>
      <c r="M15" s="101"/>
      <c r="N15" s="135">
        <f t="shared" ref="N15:N16" si="20">D15/2</f>
        <v>0</v>
      </c>
      <c r="O15" s="21"/>
      <c r="Q15" s="40" t="str">
        <f t="shared" ref="Q15:Q16" si="21">IF(AND(E15 &gt; 0, E15 &lt; N15), "1", "0")</f>
        <v>0</v>
      </c>
      <c r="R15" s="40" t="str">
        <f t="shared" ref="R15:R16" si="22">IF(AND(F15 &gt; 0, F15 &lt; N15), "1", "0")</f>
        <v>0</v>
      </c>
      <c r="S15" s="40" t="str">
        <f t="shared" ref="S15:S16" si="23">IF(AND(G15 &gt; 0, G15 &lt; N15), "1", "0")</f>
        <v>0</v>
      </c>
      <c r="T15" s="40" t="str">
        <f t="shared" ref="T15:T16" si="24">IF(AND(H15 &gt; 0, H15 &lt; N15), "1", "0")</f>
        <v>0</v>
      </c>
      <c r="U15" s="40" t="str">
        <f t="shared" ref="U15:U16" si="25">IF(AND(I15 &gt; 0, I15 &lt; N15), "1", "0")</f>
        <v>0</v>
      </c>
      <c r="V15" s="40" t="str">
        <f t="shared" ref="V15:V16" si="26">IF(AND(J15 &gt; 0, J15 &lt; N15), "1", "0")</f>
        <v>0</v>
      </c>
      <c r="W15" s="40" t="str">
        <f t="shared" ref="W15:W16" si="27">IF(AND(K15 &gt; 0, K15 &lt; N15), "1", "0")</f>
        <v>0</v>
      </c>
      <c r="X15" s="40" t="str">
        <f t="shared" ref="X15:X16" si="28">IF(AND(L15 &gt; 0, L15 &lt; N15), "1", "0")</f>
        <v>0</v>
      </c>
      <c r="Y15" s="40" t="str">
        <f t="shared" ref="Y15:Y16" si="29">IF(AND(M15 &gt; 0, M15 &lt; N15), "1", "0")</f>
        <v>0</v>
      </c>
    </row>
    <row r="16" spans="1:25" ht="54.4" customHeight="1" thickBot="1" x14ac:dyDescent="0.5">
      <c r="A16" s="41">
        <v>11</v>
      </c>
      <c r="B16" s="225" t="s">
        <v>1278</v>
      </c>
      <c r="C16" s="225"/>
      <c r="D16" s="101"/>
      <c r="E16" s="101"/>
      <c r="F16" s="101"/>
      <c r="G16" s="101"/>
      <c r="H16" s="101"/>
      <c r="I16" s="101"/>
      <c r="J16" s="101"/>
      <c r="K16" s="101"/>
      <c r="L16" s="101"/>
      <c r="M16" s="101"/>
      <c r="N16" s="135">
        <f t="shared" si="20"/>
        <v>0</v>
      </c>
      <c r="O16" s="21"/>
      <c r="Q16" s="40" t="str">
        <f t="shared" si="21"/>
        <v>0</v>
      </c>
      <c r="R16" s="40" t="str">
        <f t="shared" si="22"/>
        <v>0</v>
      </c>
      <c r="S16" s="40" t="str">
        <f t="shared" si="23"/>
        <v>0</v>
      </c>
      <c r="T16" s="40" t="str">
        <f t="shared" si="24"/>
        <v>0</v>
      </c>
      <c r="U16" s="40" t="str">
        <f t="shared" si="25"/>
        <v>0</v>
      </c>
      <c r="V16" s="40" t="str">
        <f t="shared" si="26"/>
        <v>0</v>
      </c>
      <c r="W16" s="40" t="str">
        <f t="shared" si="27"/>
        <v>0</v>
      </c>
      <c r="X16" s="40" t="str">
        <f t="shared" si="28"/>
        <v>0</v>
      </c>
      <c r="Y16" s="40" t="str">
        <f t="shared" si="29"/>
        <v>0</v>
      </c>
    </row>
    <row r="17" spans="1:25" ht="56.25" customHeight="1" thickBot="1" x14ac:dyDescent="0.5">
      <c r="A17" s="41">
        <v>12</v>
      </c>
      <c r="B17" s="225" t="s">
        <v>1279</v>
      </c>
      <c r="C17" s="225"/>
      <c r="D17" s="101"/>
      <c r="E17" s="101"/>
      <c r="F17" s="101"/>
      <c r="G17" s="101"/>
      <c r="H17" s="101"/>
      <c r="I17" s="101"/>
      <c r="J17" s="101"/>
      <c r="K17" s="101"/>
      <c r="L17" s="101"/>
      <c r="M17" s="101"/>
      <c r="N17" s="135">
        <f t="shared" ref="N17" si="30">D17/2</f>
        <v>0</v>
      </c>
      <c r="O17" s="21"/>
      <c r="Q17" s="40" t="str">
        <f>IF(AND(E17 &gt; 0, E17 &lt; N17), "1", "0")</f>
        <v>0</v>
      </c>
      <c r="R17" s="40" t="str">
        <f>IF(AND(F17 &gt; 0, F17 &lt; N17), "1", "0")</f>
        <v>0</v>
      </c>
      <c r="S17" s="40" t="str">
        <f>IF(AND(G17 &gt; 0, G17 &lt; N17), "1", "0")</f>
        <v>0</v>
      </c>
      <c r="T17" s="40" t="str">
        <f>IF(AND(H17 &gt; 0, H17 &lt; N17), "1", "0")</f>
        <v>0</v>
      </c>
      <c r="U17" s="40" t="str">
        <f>IF(AND(I17 &gt; 0, I17 &lt; N17), "1", "0")</f>
        <v>0</v>
      </c>
      <c r="V17" s="40" t="str">
        <f>IF(AND(J17 &gt; 0, J17 &lt; N17), "1", "0")</f>
        <v>0</v>
      </c>
      <c r="W17" s="40" t="str">
        <f>IF(AND(K17 &gt; 0, K17 &lt; N17), "1", "0")</f>
        <v>0</v>
      </c>
      <c r="X17" s="40" t="str">
        <f>IF(AND(L17 &gt; 0, L17 &lt; N17), "1", "0")</f>
        <v>0</v>
      </c>
      <c r="Y17" s="40" t="str">
        <f>IF(AND(M17 &gt; 0, M17 &lt; N17), "1", "0")</f>
        <v>0</v>
      </c>
    </row>
    <row r="18" spans="1:25" ht="74.25" customHeight="1" thickBot="1" x14ac:dyDescent="0.5">
      <c r="A18" s="41">
        <v>13</v>
      </c>
      <c r="B18" s="225" t="s">
        <v>1280</v>
      </c>
      <c r="C18" s="225"/>
      <c r="D18" s="101"/>
      <c r="E18" s="101"/>
      <c r="F18" s="101"/>
      <c r="G18" s="101"/>
      <c r="H18" s="101"/>
      <c r="I18" s="101"/>
      <c r="J18" s="101"/>
      <c r="K18" s="101"/>
      <c r="L18" s="101"/>
      <c r="M18" s="101"/>
      <c r="N18" s="135">
        <f t="shared" ref="N18:N20" si="31">D18/2</f>
        <v>0</v>
      </c>
      <c r="O18" s="21"/>
      <c r="Q18" s="40" t="str">
        <f>IF(AND(E18 &gt; 0, E18 &lt; N18), "1", "0")</f>
        <v>0</v>
      </c>
      <c r="R18" s="40" t="str">
        <f>IF(AND(F18 &gt; 0, F18 &lt; N18), "1", "0")</f>
        <v>0</v>
      </c>
      <c r="S18" s="40" t="str">
        <f>IF(AND(G18 &gt; 0, G18 &lt; N18), "1", "0")</f>
        <v>0</v>
      </c>
      <c r="T18" s="40" t="str">
        <f>IF(AND(H18 &gt; 0, H18 &lt; N18), "1", "0")</f>
        <v>0</v>
      </c>
      <c r="U18" s="40" t="str">
        <f>IF(AND(I18 &gt; 0, I18 &lt; N18), "1", "0")</f>
        <v>0</v>
      </c>
      <c r="V18" s="40" t="str">
        <f>IF(AND(J18 &gt; 0, J18 &lt; N18), "1", "0")</f>
        <v>0</v>
      </c>
      <c r="W18" s="40" t="str">
        <f>IF(AND(K18 &gt; 0, K18 &lt; N18), "1", "0")</f>
        <v>0</v>
      </c>
      <c r="X18" s="40" t="str">
        <f>IF(AND(L18 &gt; 0, L18 &lt; N18), "1", "0")</f>
        <v>0</v>
      </c>
      <c r="Y18" s="40" t="str">
        <f>IF(AND(M18 &gt; 0, M18 &lt; N18), "1", "0")</f>
        <v>0</v>
      </c>
    </row>
    <row r="19" spans="1:25" ht="57.75" customHeight="1" thickBot="1" x14ac:dyDescent="0.5">
      <c r="A19" s="41">
        <v>14</v>
      </c>
      <c r="B19" s="225" t="s">
        <v>1281</v>
      </c>
      <c r="C19" s="225"/>
      <c r="D19" s="101"/>
      <c r="E19" s="101"/>
      <c r="F19" s="101"/>
      <c r="G19" s="101"/>
      <c r="H19" s="101"/>
      <c r="I19" s="101"/>
      <c r="J19" s="101"/>
      <c r="K19" s="101"/>
      <c r="L19" s="101"/>
      <c r="M19" s="101"/>
      <c r="N19" s="135">
        <f t="shared" si="31"/>
        <v>0</v>
      </c>
      <c r="O19" s="21"/>
      <c r="Q19" s="40" t="str">
        <f>IF(AND(E19 &gt; 0, E19 &lt; N19), "1", "0")</f>
        <v>0</v>
      </c>
      <c r="R19" s="40" t="str">
        <f>IF(AND(F19 &gt; 0, F19 &lt; N19), "1", "0")</f>
        <v>0</v>
      </c>
      <c r="S19" s="40" t="str">
        <f>IF(AND(G19 &gt; 0, G19 &lt; N19), "1", "0")</f>
        <v>0</v>
      </c>
      <c r="T19" s="40" t="str">
        <f>IF(AND(H19 &gt; 0, H19 &lt; N19), "1", "0")</f>
        <v>0</v>
      </c>
      <c r="U19" s="40" t="str">
        <f>IF(AND(I19 &gt; 0, I19 &lt; N19), "1", "0")</f>
        <v>0</v>
      </c>
      <c r="V19" s="40" t="str">
        <f>IF(AND(J19 &gt; 0, J19 &lt; N19), "1", "0")</f>
        <v>0</v>
      </c>
      <c r="W19" s="40" t="str">
        <f>IF(AND(K19 &gt; 0, K19 &lt; N19), "1", "0")</f>
        <v>0</v>
      </c>
      <c r="X19" s="40" t="str">
        <f>IF(AND(L19 &gt; 0, L19 &lt; N19), "1", "0")</f>
        <v>0</v>
      </c>
      <c r="Y19" s="40" t="str">
        <f>IF(AND(M19 &gt; 0, M19 &lt; N19), "1", "0")</f>
        <v>0</v>
      </c>
    </row>
    <row r="20" spans="1:25" ht="65.650000000000006" customHeight="1" thickBot="1" x14ac:dyDescent="0.5">
      <c r="A20" s="41">
        <v>15</v>
      </c>
      <c r="B20" s="225" t="s">
        <v>1282</v>
      </c>
      <c r="C20" s="225"/>
      <c r="D20" s="101"/>
      <c r="E20" s="101"/>
      <c r="F20" s="101"/>
      <c r="G20" s="101"/>
      <c r="H20" s="101"/>
      <c r="I20" s="101"/>
      <c r="J20" s="101"/>
      <c r="K20" s="101"/>
      <c r="L20" s="101"/>
      <c r="M20" s="101"/>
      <c r="N20" s="135">
        <f t="shared" si="31"/>
        <v>0</v>
      </c>
      <c r="O20" s="21"/>
      <c r="Q20" s="40" t="str">
        <f t="shared" ref="Q20" si="32">IF(AND(E20 &gt; 0, E20 &lt; N20), "1", "0")</f>
        <v>0</v>
      </c>
      <c r="R20" s="40" t="str">
        <f t="shared" ref="R20" si="33">IF(AND(F20 &gt; 0, F20 &lt; N20), "1", "0")</f>
        <v>0</v>
      </c>
      <c r="S20" s="40" t="str">
        <f t="shared" ref="S20" si="34">IF(AND(G20 &gt; 0, G20 &lt; N20), "1", "0")</f>
        <v>0</v>
      </c>
      <c r="T20" s="40" t="str">
        <f t="shared" ref="T20" si="35">IF(AND(H20 &gt; 0, H20 &lt; N20), "1", "0")</f>
        <v>0</v>
      </c>
      <c r="U20" s="40" t="str">
        <f t="shared" ref="U20" si="36">IF(AND(I20 &gt; 0, I20 &lt; N20), "1", "0")</f>
        <v>0</v>
      </c>
      <c r="V20" s="40" t="str">
        <f t="shared" ref="V20" si="37">IF(AND(J20 &gt; 0, J20 &lt; N20), "1", "0")</f>
        <v>0</v>
      </c>
      <c r="W20" s="40" t="str">
        <f t="shared" ref="W20" si="38">IF(AND(K20 &gt; 0, K20 &lt; N20), "1", "0")</f>
        <v>0</v>
      </c>
      <c r="X20" s="40" t="str">
        <f t="shared" ref="X20" si="39">IF(AND(L20 &gt; 0, L20 &lt; N20), "1", "0")</f>
        <v>0</v>
      </c>
      <c r="Y20" s="40" t="str">
        <f t="shared" ref="Y20" si="40">IF(AND(M20 &gt; 0, M20 &lt; N20), "1", "0")</f>
        <v>0</v>
      </c>
    </row>
    <row r="21" spans="1:25" ht="95.65" customHeight="1" thickBot="1" x14ac:dyDescent="0.5">
      <c r="A21" s="41">
        <v>16</v>
      </c>
      <c r="B21" s="225" t="s">
        <v>1221</v>
      </c>
      <c r="C21" s="225"/>
      <c r="D21" s="101"/>
      <c r="E21" s="101"/>
      <c r="F21" s="101"/>
      <c r="G21" s="101"/>
      <c r="H21" s="101"/>
      <c r="I21" s="101"/>
      <c r="J21" s="101"/>
      <c r="K21" s="101"/>
      <c r="L21" s="101"/>
      <c r="M21" s="101"/>
      <c r="N21" s="125">
        <f>D21*2</f>
        <v>0</v>
      </c>
      <c r="O21" s="21"/>
      <c r="Q21" s="40" t="str">
        <f t="shared" ref="Q21:Q23" si="41">IF(AND(E21 &gt; 0, E21 &gt; N21), "1", "0")</f>
        <v>0</v>
      </c>
      <c r="R21" s="40" t="str">
        <f t="shared" ref="R21:R23" si="42">IF(AND(F21 &gt; 0, F21 &gt; N21), "1", "0")</f>
        <v>0</v>
      </c>
      <c r="S21" s="40" t="str">
        <f t="shared" ref="S21:S23" si="43">IF(AND(G21 &gt; 0, G21 &gt; N21), "1", "0")</f>
        <v>0</v>
      </c>
      <c r="T21" s="40" t="str">
        <f t="shared" ref="T21:T23" si="44">IF(AND(H21 &gt; 0, H21 &gt; N21), "1", "0")</f>
        <v>0</v>
      </c>
      <c r="U21" s="40" t="str">
        <f t="shared" ref="U21:U23" si="45">IF(AND(I21 &gt; 0, I21 &gt; N21), "1", "0")</f>
        <v>0</v>
      </c>
      <c r="V21" s="40" t="str">
        <f t="shared" ref="V21:V23" si="46">IF(AND(J21 &gt; 0, J21 &gt; N21), "1", "0")</f>
        <v>0</v>
      </c>
      <c r="W21" s="40" t="str">
        <f t="shared" ref="W21:W23" si="47">IF(AND(K21 &gt; 0, K21 &gt; N21), "1", "0")</f>
        <v>0</v>
      </c>
      <c r="X21" s="40" t="str">
        <f t="shared" ref="X21:X23" si="48">IF(AND(L21 &gt; 0, L21 &gt; N21), "1", "0")</f>
        <v>0</v>
      </c>
      <c r="Y21" s="40" t="str">
        <f t="shared" ref="Y21:Y23" si="49">IF(AND(M21 &gt; 0, M21 &gt; N21), "1", "0")</f>
        <v>0</v>
      </c>
    </row>
    <row r="22" spans="1:25" ht="49.9" customHeight="1" thickBot="1" x14ac:dyDescent="0.5">
      <c r="A22" s="41">
        <v>17</v>
      </c>
      <c r="B22" s="225" t="s">
        <v>1284</v>
      </c>
      <c r="C22" s="225"/>
      <c r="D22" s="101"/>
      <c r="E22" s="101"/>
      <c r="F22" s="101"/>
      <c r="G22" s="101"/>
      <c r="H22" s="101"/>
      <c r="I22" s="101"/>
      <c r="J22" s="101"/>
      <c r="K22" s="101"/>
      <c r="L22" s="101"/>
      <c r="M22" s="101"/>
      <c r="N22" s="125">
        <f>D22*2</f>
        <v>0</v>
      </c>
      <c r="O22" s="21"/>
      <c r="Q22" s="40" t="str">
        <f t="shared" si="41"/>
        <v>0</v>
      </c>
      <c r="R22" s="40" t="str">
        <f t="shared" si="42"/>
        <v>0</v>
      </c>
      <c r="S22" s="40" t="str">
        <f t="shared" si="43"/>
        <v>0</v>
      </c>
      <c r="T22" s="40" t="str">
        <f t="shared" si="44"/>
        <v>0</v>
      </c>
      <c r="U22" s="40" t="str">
        <f t="shared" si="45"/>
        <v>0</v>
      </c>
      <c r="V22" s="40" t="str">
        <f t="shared" si="46"/>
        <v>0</v>
      </c>
      <c r="W22" s="40" t="str">
        <f t="shared" si="47"/>
        <v>0</v>
      </c>
      <c r="X22" s="40" t="str">
        <f t="shared" si="48"/>
        <v>0</v>
      </c>
      <c r="Y22" s="40" t="str">
        <f t="shared" si="49"/>
        <v>0</v>
      </c>
    </row>
    <row r="23" spans="1:25" ht="50.65" customHeight="1" thickBot="1" x14ac:dyDescent="0.5">
      <c r="A23" s="41">
        <v>18</v>
      </c>
      <c r="B23" s="225" t="s">
        <v>1283</v>
      </c>
      <c r="C23" s="225"/>
      <c r="D23" s="101"/>
      <c r="E23" s="101"/>
      <c r="F23" s="101"/>
      <c r="G23" s="101"/>
      <c r="H23" s="101"/>
      <c r="I23" s="101"/>
      <c r="J23" s="101"/>
      <c r="K23" s="101"/>
      <c r="L23" s="101"/>
      <c r="M23" s="101"/>
      <c r="N23" s="125">
        <f>D23*2</f>
        <v>0</v>
      </c>
      <c r="O23" s="21"/>
      <c r="Q23" s="40" t="str">
        <f t="shared" si="41"/>
        <v>0</v>
      </c>
      <c r="R23" s="40" t="str">
        <f t="shared" si="42"/>
        <v>0</v>
      </c>
      <c r="S23" s="40" t="str">
        <f t="shared" si="43"/>
        <v>0</v>
      </c>
      <c r="T23" s="40" t="str">
        <f t="shared" si="44"/>
        <v>0</v>
      </c>
      <c r="U23" s="40" t="str">
        <f t="shared" si="45"/>
        <v>0</v>
      </c>
      <c r="V23" s="40" t="str">
        <f t="shared" si="46"/>
        <v>0</v>
      </c>
      <c r="W23" s="40" t="str">
        <f t="shared" si="47"/>
        <v>0</v>
      </c>
      <c r="X23" s="40" t="str">
        <f t="shared" si="48"/>
        <v>0</v>
      </c>
      <c r="Y23" s="40" t="str">
        <f t="shared" si="49"/>
        <v>0</v>
      </c>
    </row>
    <row r="24" spans="1:25" ht="92.25" customHeight="1" thickBot="1" x14ac:dyDescent="0.5">
      <c r="A24" s="41">
        <v>19</v>
      </c>
      <c r="B24" s="225" t="s">
        <v>1222</v>
      </c>
      <c r="C24" s="225"/>
      <c r="D24" s="101"/>
      <c r="E24" s="101"/>
      <c r="F24" s="101"/>
      <c r="G24" s="101"/>
      <c r="H24" s="101"/>
      <c r="I24" s="101"/>
      <c r="J24" s="101"/>
      <c r="K24" s="101"/>
      <c r="L24" s="101"/>
      <c r="M24" s="101"/>
      <c r="N24" s="125">
        <f>D24*2</f>
        <v>0</v>
      </c>
      <c r="O24" s="21"/>
      <c r="Q24" s="40" t="str">
        <f t="shared" ref="Q24" si="50">IF(AND(E24 &gt; 0, E24 &gt; N24), "1", "0")</f>
        <v>0</v>
      </c>
      <c r="R24" s="40" t="str">
        <f t="shared" ref="R24" si="51">IF(AND(F24 &gt; 0, F24 &gt; N24), "1", "0")</f>
        <v>0</v>
      </c>
      <c r="S24" s="40" t="str">
        <f t="shared" ref="S24" si="52">IF(AND(G24 &gt; 0, G24 &gt; N24), "1", "0")</f>
        <v>0</v>
      </c>
      <c r="T24" s="40" t="str">
        <f t="shared" ref="T24" si="53">IF(AND(H24 &gt; 0, H24 &gt; N24), "1", "0")</f>
        <v>0</v>
      </c>
      <c r="U24" s="40" t="str">
        <f t="shared" ref="U24" si="54">IF(AND(I24 &gt; 0, I24 &gt; N24), "1", "0")</f>
        <v>0</v>
      </c>
      <c r="V24" s="40" t="str">
        <f t="shared" ref="V24" si="55">IF(AND(J24 &gt; 0, J24 &gt; N24), "1", "0")</f>
        <v>0</v>
      </c>
      <c r="W24" s="40" t="str">
        <f t="shared" ref="W24" si="56">IF(AND(K24 &gt; 0, K24 &gt; N24), "1", "0")</f>
        <v>0</v>
      </c>
      <c r="X24" s="40" t="str">
        <f t="shared" ref="X24" si="57">IF(AND(L24 &gt; 0, L24 &gt; N24), "1", "0")</f>
        <v>0</v>
      </c>
      <c r="Y24" s="40" t="str">
        <f t="shared" ref="Y24" si="58">IF(AND(M24 &gt; 0, M24 &gt; N24), "1", "0")</f>
        <v>0</v>
      </c>
    </row>
    <row r="25" spans="1:25" ht="87.4" customHeight="1" thickBot="1" x14ac:dyDescent="0.5">
      <c r="A25" s="41">
        <v>20</v>
      </c>
      <c r="B25" s="225" t="s">
        <v>775</v>
      </c>
      <c r="C25" s="225"/>
      <c r="D25" s="101"/>
      <c r="E25" s="101"/>
      <c r="F25" s="101"/>
      <c r="G25" s="101"/>
      <c r="H25" s="101"/>
      <c r="I25" s="101"/>
      <c r="J25" s="101"/>
      <c r="K25" s="101"/>
      <c r="L25" s="101"/>
      <c r="M25" s="101"/>
      <c r="N25" s="131" t="s">
        <v>603</v>
      </c>
      <c r="O25" s="226" t="s">
        <v>744</v>
      </c>
      <c r="Q25" s="40" t="str">
        <f t="shared" ref="Q25:Q34" si="59">IF(E25="نعم
Yes", "1", "0")</f>
        <v>0</v>
      </c>
      <c r="R25" s="40" t="str">
        <f t="shared" ref="R25:R34" si="60">IF(F25="نعم
Yes", "1", "0")</f>
        <v>0</v>
      </c>
      <c r="S25" s="40" t="str">
        <f t="shared" ref="S25:S34" si="61">IF(G25="نعم
Yes", "1", "0")</f>
        <v>0</v>
      </c>
      <c r="T25" s="40" t="str">
        <f t="shared" ref="T25:T34" si="62">IF(H25="نعم
Yes", "1", "0")</f>
        <v>0</v>
      </c>
      <c r="U25" s="40" t="str">
        <f t="shared" ref="U25:U34" si="63">IF(I25="نعم
Yes", "1", "0")</f>
        <v>0</v>
      </c>
      <c r="V25" s="40" t="str">
        <f t="shared" ref="V25:V34" si="64">IF(J25="نعم
Yes", "1", "0")</f>
        <v>0</v>
      </c>
      <c r="W25" s="40" t="str">
        <f t="shared" ref="W25:W34" si="65">IF(K25="نعم
Yes", "1", "0")</f>
        <v>0</v>
      </c>
      <c r="X25" s="40" t="str">
        <f t="shared" ref="X25:X34" si="66">IF(L25="نعم
Yes", "1", "0")</f>
        <v>0</v>
      </c>
      <c r="Y25" s="40" t="str">
        <f t="shared" ref="Y25:Y34" si="67">IF(M25="نعم
Yes", "1", "0")</f>
        <v>0</v>
      </c>
    </row>
    <row r="26" spans="1:25" ht="95.65" customHeight="1" thickBot="1" x14ac:dyDescent="0.5">
      <c r="A26" s="41">
        <v>21</v>
      </c>
      <c r="B26" s="225" t="s">
        <v>776</v>
      </c>
      <c r="C26" s="225"/>
      <c r="D26" s="101"/>
      <c r="E26" s="101"/>
      <c r="F26" s="101"/>
      <c r="G26" s="101"/>
      <c r="H26" s="101"/>
      <c r="I26" s="101"/>
      <c r="J26" s="101"/>
      <c r="K26" s="101"/>
      <c r="L26" s="101"/>
      <c r="M26" s="101"/>
      <c r="N26" s="131" t="s">
        <v>603</v>
      </c>
      <c r="O26" s="226"/>
      <c r="Q26" s="40" t="str">
        <f t="shared" si="59"/>
        <v>0</v>
      </c>
      <c r="R26" s="40" t="str">
        <f t="shared" si="60"/>
        <v>0</v>
      </c>
      <c r="S26" s="40" t="str">
        <f t="shared" si="61"/>
        <v>0</v>
      </c>
      <c r="T26" s="40" t="str">
        <f t="shared" si="62"/>
        <v>0</v>
      </c>
      <c r="U26" s="40" t="str">
        <f t="shared" si="63"/>
        <v>0</v>
      </c>
      <c r="V26" s="40" t="str">
        <f t="shared" si="64"/>
        <v>0</v>
      </c>
      <c r="W26" s="40" t="str">
        <f t="shared" si="65"/>
        <v>0</v>
      </c>
      <c r="X26" s="40" t="str">
        <f t="shared" si="66"/>
        <v>0</v>
      </c>
      <c r="Y26" s="40" t="str">
        <f t="shared" si="67"/>
        <v>0</v>
      </c>
    </row>
    <row r="27" spans="1:25" ht="143.25" customHeight="1" thickBot="1" x14ac:dyDescent="0.5">
      <c r="A27" s="41">
        <v>22</v>
      </c>
      <c r="B27" s="225" t="s">
        <v>777</v>
      </c>
      <c r="C27" s="225"/>
      <c r="D27" s="101"/>
      <c r="E27" s="101"/>
      <c r="F27" s="101"/>
      <c r="G27" s="101"/>
      <c r="H27" s="101"/>
      <c r="I27" s="101"/>
      <c r="J27" s="101"/>
      <c r="K27" s="101"/>
      <c r="L27" s="101"/>
      <c r="M27" s="101"/>
      <c r="N27" s="131" t="s">
        <v>603</v>
      </c>
      <c r="O27" s="137"/>
      <c r="Q27" s="40" t="str">
        <f t="shared" si="59"/>
        <v>0</v>
      </c>
      <c r="R27" s="40" t="str">
        <f t="shared" si="60"/>
        <v>0</v>
      </c>
      <c r="S27" s="40" t="str">
        <f t="shared" si="61"/>
        <v>0</v>
      </c>
      <c r="T27" s="40" t="str">
        <f t="shared" si="62"/>
        <v>0</v>
      </c>
      <c r="U27" s="40" t="str">
        <f t="shared" si="63"/>
        <v>0</v>
      </c>
      <c r="V27" s="40" t="str">
        <f t="shared" si="64"/>
        <v>0</v>
      </c>
      <c r="W27" s="40" t="str">
        <f t="shared" si="65"/>
        <v>0</v>
      </c>
      <c r="X27" s="40" t="str">
        <f t="shared" si="66"/>
        <v>0</v>
      </c>
      <c r="Y27" s="40" t="str">
        <f t="shared" si="67"/>
        <v>0</v>
      </c>
    </row>
    <row r="28" spans="1:25" ht="164.25" customHeight="1" thickBot="1" x14ac:dyDescent="0.5">
      <c r="A28" s="41">
        <v>23</v>
      </c>
      <c r="B28" s="225" t="s">
        <v>778</v>
      </c>
      <c r="C28" s="225"/>
      <c r="D28" s="101"/>
      <c r="E28" s="101"/>
      <c r="F28" s="101"/>
      <c r="G28" s="101"/>
      <c r="H28" s="101"/>
      <c r="I28" s="101"/>
      <c r="J28" s="101"/>
      <c r="K28" s="101"/>
      <c r="L28" s="101"/>
      <c r="M28" s="101"/>
      <c r="N28" s="131" t="s">
        <v>603</v>
      </c>
      <c r="O28" s="227" t="s">
        <v>745</v>
      </c>
      <c r="Q28" s="40" t="str">
        <f t="shared" si="59"/>
        <v>0</v>
      </c>
      <c r="R28" s="40" t="str">
        <f t="shared" si="60"/>
        <v>0</v>
      </c>
      <c r="S28" s="40" t="str">
        <f t="shared" si="61"/>
        <v>0</v>
      </c>
      <c r="T28" s="40" t="str">
        <f t="shared" si="62"/>
        <v>0</v>
      </c>
      <c r="U28" s="40" t="str">
        <f t="shared" si="63"/>
        <v>0</v>
      </c>
      <c r="V28" s="40" t="str">
        <f t="shared" si="64"/>
        <v>0</v>
      </c>
      <c r="W28" s="40" t="str">
        <f t="shared" si="65"/>
        <v>0</v>
      </c>
      <c r="X28" s="40" t="str">
        <f t="shared" si="66"/>
        <v>0</v>
      </c>
      <c r="Y28" s="40" t="str">
        <f t="shared" si="67"/>
        <v>0</v>
      </c>
    </row>
    <row r="29" spans="1:25" ht="85.15" customHeight="1" thickBot="1" x14ac:dyDescent="0.5">
      <c r="A29" s="41">
        <v>24</v>
      </c>
      <c r="B29" s="225" t="s">
        <v>779</v>
      </c>
      <c r="C29" s="225"/>
      <c r="D29" s="101"/>
      <c r="E29" s="101"/>
      <c r="F29" s="101"/>
      <c r="G29" s="101"/>
      <c r="H29" s="101"/>
      <c r="I29" s="101"/>
      <c r="J29" s="101"/>
      <c r="K29" s="101"/>
      <c r="L29" s="101"/>
      <c r="M29" s="101"/>
      <c r="N29" s="131" t="s">
        <v>603</v>
      </c>
      <c r="O29" s="227"/>
      <c r="Q29" s="40" t="str">
        <f t="shared" si="59"/>
        <v>0</v>
      </c>
      <c r="R29" s="40" t="str">
        <f t="shared" si="60"/>
        <v>0</v>
      </c>
      <c r="S29" s="40" t="str">
        <f t="shared" si="61"/>
        <v>0</v>
      </c>
      <c r="T29" s="40" t="str">
        <f t="shared" si="62"/>
        <v>0</v>
      </c>
      <c r="U29" s="40" t="str">
        <f t="shared" si="63"/>
        <v>0</v>
      </c>
      <c r="V29" s="40" t="str">
        <f t="shared" si="64"/>
        <v>0</v>
      </c>
      <c r="W29" s="40" t="str">
        <f t="shared" si="65"/>
        <v>0</v>
      </c>
      <c r="X29" s="40" t="str">
        <f t="shared" si="66"/>
        <v>0</v>
      </c>
      <c r="Y29" s="40" t="str">
        <f t="shared" si="67"/>
        <v>0</v>
      </c>
    </row>
    <row r="30" spans="1:25" ht="120.4" customHeight="1" thickBot="1" x14ac:dyDescent="0.5">
      <c r="A30" s="41">
        <v>25</v>
      </c>
      <c r="B30" s="225" t="s">
        <v>780</v>
      </c>
      <c r="C30" s="225"/>
      <c r="D30" s="101"/>
      <c r="E30" s="101"/>
      <c r="F30" s="101"/>
      <c r="G30" s="101"/>
      <c r="H30" s="101"/>
      <c r="I30" s="101"/>
      <c r="J30" s="101"/>
      <c r="K30" s="101"/>
      <c r="L30" s="101"/>
      <c r="M30" s="101"/>
      <c r="N30" s="131" t="s">
        <v>603</v>
      </c>
      <c r="O30" s="227"/>
      <c r="Q30" s="40" t="str">
        <f t="shared" si="59"/>
        <v>0</v>
      </c>
      <c r="R30" s="40" t="str">
        <f t="shared" si="60"/>
        <v>0</v>
      </c>
      <c r="S30" s="40" t="str">
        <f t="shared" si="61"/>
        <v>0</v>
      </c>
      <c r="T30" s="40" t="str">
        <f t="shared" si="62"/>
        <v>0</v>
      </c>
      <c r="U30" s="40" t="str">
        <f t="shared" si="63"/>
        <v>0</v>
      </c>
      <c r="V30" s="40" t="str">
        <f t="shared" si="64"/>
        <v>0</v>
      </c>
      <c r="W30" s="40" t="str">
        <f t="shared" si="65"/>
        <v>0</v>
      </c>
      <c r="X30" s="40" t="str">
        <f t="shared" si="66"/>
        <v>0</v>
      </c>
      <c r="Y30" s="40" t="str">
        <f t="shared" si="67"/>
        <v>0</v>
      </c>
    </row>
    <row r="31" spans="1:25" ht="198" customHeight="1" thickBot="1" x14ac:dyDescent="0.5">
      <c r="A31" s="41">
        <v>26</v>
      </c>
      <c r="B31" s="225" t="s">
        <v>781</v>
      </c>
      <c r="C31" s="225"/>
      <c r="D31" s="101"/>
      <c r="E31" s="101"/>
      <c r="F31" s="101"/>
      <c r="G31" s="101"/>
      <c r="H31" s="101"/>
      <c r="I31" s="101"/>
      <c r="J31" s="101"/>
      <c r="K31" s="101"/>
      <c r="L31" s="101"/>
      <c r="M31" s="101"/>
      <c r="N31" s="131" t="s">
        <v>603</v>
      </c>
      <c r="O31" s="227"/>
      <c r="Q31" s="40" t="str">
        <f t="shared" si="59"/>
        <v>0</v>
      </c>
      <c r="R31" s="40" t="str">
        <f t="shared" si="60"/>
        <v>0</v>
      </c>
      <c r="S31" s="40" t="str">
        <f t="shared" si="61"/>
        <v>0</v>
      </c>
      <c r="T31" s="40" t="str">
        <f t="shared" si="62"/>
        <v>0</v>
      </c>
      <c r="U31" s="40" t="str">
        <f t="shared" si="63"/>
        <v>0</v>
      </c>
      <c r="V31" s="40" t="str">
        <f t="shared" si="64"/>
        <v>0</v>
      </c>
      <c r="W31" s="40" t="str">
        <f t="shared" si="65"/>
        <v>0</v>
      </c>
      <c r="X31" s="40" t="str">
        <f t="shared" si="66"/>
        <v>0</v>
      </c>
      <c r="Y31" s="40" t="str">
        <f t="shared" si="67"/>
        <v>0</v>
      </c>
    </row>
    <row r="32" spans="1:25" ht="155.25" customHeight="1" thickBot="1" x14ac:dyDescent="0.5">
      <c r="A32" s="41">
        <v>27</v>
      </c>
      <c r="B32" s="225" t="s">
        <v>782</v>
      </c>
      <c r="C32" s="225"/>
      <c r="D32" s="101"/>
      <c r="E32" s="101"/>
      <c r="F32" s="101"/>
      <c r="G32" s="101"/>
      <c r="H32" s="101"/>
      <c r="I32" s="101"/>
      <c r="J32" s="101"/>
      <c r="K32" s="101"/>
      <c r="L32" s="101"/>
      <c r="M32" s="101"/>
      <c r="N32" s="131" t="s">
        <v>603</v>
      </c>
      <c r="O32" s="227"/>
      <c r="Q32" s="40" t="str">
        <f t="shared" si="59"/>
        <v>0</v>
      </c>
      <c r="R32" s="40" t="str">
        <f t="shared" si="60"/>
        <v>0</v>
      </c>
      <c r="S32" s="40" t="str">
        <f t="shared" si="61"/>
        <v>0</v>
      </c>
      <c r="T32" s="40" t="str">
        <f t="shared" si="62"/>
        <v>0</v>
      </c>
      <c r="U32" s="40" t="str">
        <f t="shared" si="63"/>
        <v>0</v>
      </c>
      <c r="V32" s="40" t="str">
        <f t="shared" si="64"/>
        <v>0</v>
      </c>
      <c r="W32" s="40" t="str">
        <f t="shared" si="65"/>
        <v>0</v>
      </c>
      <c r="X32" s="40" t="str">
        <f t="shared" si="66"/>
        <v>0</v>
      </c>
      <c r="Y32" s="40" t="str">
        <f t="shared" si="67"/>
        <v>0</v>
      </c>
    </row>
    <row r="33" spans="1:25" ht="78" customHeight="1" thickBot="1" x14ac:dyDescent="0.5">
      <c r="A33" s="41">
        <v>28</v>
      </c>
      <c r="B33" s="225" t="s">
        <v>783</v>
      </c>
      <c r="C33" s="225"/>
      <c r="D33" s="101"/>
      <c r="E33" s="101"/>
      <c r="F33" s="101"/>
      <c r="G33" s="101"/>
      <c r="H33" s="101"/>
      <c r="I33" s="101"/>
      <c r="J33" s="101"/>
      <c r="K33" s="101"/>
      <c r="L33" s="101"/>
      <c r="M33" s="101"/>
      <c r="N33" s="131" t="s">
        <v>603</v>
      </c>
      <c r="O33" s="227"/>
      <c r="Q33" s="40" t="str">
        <f t="shared" si="59"/>
        <v>0</v>
      </c>
      <c r="R33" s="40" t="str">
        <f t="shared" si="60"/>
        <v>0</v>
      </c>
      <c r="S33" s="40" t="str">
        <f t="shared" si="61"/>
        <v>0</v>
      </c>
      <c r="T33" s="40" t="str">
        <f t="shared" si="62"/>
        <v>0</v>
      </c>
      <c r="U33" s="40" t="str">
        <f t="shared" si="63"/>
        <v>0</v>
      </c>
      <c r="V33" s="40" t="str">
        <f t="shared" si="64"/>
        <v>0</v>
      </c>
      <c r="W33" s="40" t="str">
        <f t="shared" si="65"/>
        <v>0</v>
      </c>
      <c r="X33" s="40" t="str">
        <f t="shared" si="66"/>
        <v>0</v>
      </c>
      <c r="Y33" s="40" t="str">
        <f t="shared" si="67"/>
        <v>0</v>
      </c>
    </row>
    <row r="34" spans="1:25" ht="78" customHeight="1" thickBot="1" x14ac:dyDescent="0.5">
      <c r="A34" s="41">
        <v>29</v>
      </c>
      <c r="B34" s="225" t="s">
        <v>784</v>
      </c>
      <c r="C34" s="225"/>
      <c r="D34" s="101"/>
      <c r="E34" s="101"/>
      <c r="F34" s="101"/>
      <c r="G34" s="101"/>
      <c r="H34" s="101"/>
      <c r="I34" s="101"/>
      <c r="J34" s="101"/>
      <c r="K34" s="101"/>
      <c r="L34" s="101"/>
      <c r="M34" s="101"/>
      <c r="N34" s="131" t="s">
        <v>603</v>
      </c>
      <c r="O34" s="227"/>
      <c r="Q34" s="40" t="str">
        <f t="shared" si="59"/>
        <v>0</v>
      </c>
      <c r="R34" s="40" t="str">
        <f t="shared" si="60"/>
        <v>0</v>
      </c>
      <c r="S34" s="40" t="str">
        <f t="shared" si="61"/>
        <v>0</v>
      </c>
      <c r="T34" s="40" t="str">
        <f t="shared" si="62"/>
        <v>0</v>
      </c>
      <c r="U34" s="40" t="str">
        <f t="shared" si="63"/>
        <v>0</v>
      </c>
      <c r="V34" s="40" t="str">
        <f t="shared" si="64"/>
        <v>0</v>
      </c>
      <c r="W34" s="40" t="str">
        <f t="shared" si="65"/>
        <v>0</v>
      </c>
      <c r="X34" s="40" t="str">
        <f t="shared" si="66"/>
        <v>0</v>
      </c>
      <c r="Y34" s="40" t="str">
        <f t="shared" si="67"/>
        <v>0</v>
      </c>
    </row>
    <row r="35" spans="1:25" ht="127.9" customHeight="1" thickBot="1" x14ac:dyDescent="0.5">
      <c r="A35" s="41">
        <v>30</v>
      </c>
      <c r="B35" s="225" t="s">
        <v>785</v>
      </c>
      <c r="C35" s="225"/>
      <c r="D35" s="101"/>
      <c r="E35" s="101"/>
      <c r="F35" s="101"/>
      <c r="G35" s="101"/>
      <c r="H35" s="101"/>
      <c r="I35" s="101"/>
      <c r="J35" s="101"/>
      <c r="K35" s="101"/>
      <c r="L35" s="101"/>
      <c r="M35" s="101"/>
      <c r="N35" s="131" t="s">
        <v>603</v>
      </c>
      <c r="O35" s="227"/>
      <c r="Q35" s="40" t="str">
        <f t="shared" ref="Q35:Y35" si="68">IF(E35="نعم
Yes", "1", "0")</f>
        <v>0</v>
      </c>
      <c r="R35" s="40" t="str">
        <f t="shared" si="68"/>
        <v>0</v>
      </c>
      <c r="S35" s="40" t="str">
        <f t="shared" si="68"/>
        <v>0</v>
      </c>
      <c r="T35" s="40" t="str">
        <f t="shared" si="68"/>
        <v>0</v>
      </c>
      <c r="U35" s="40" t="str">
        <f t="shared" si="68"/>
        <v>0</v>
      </c>
      <c r="V35" s="40" t="str">
        <f t="shared" si="68"/>
        <v>0</v>
      </c>
      <c r="W35" s="40" t="str">
        <f t="shared" si="68"/>
        <v>0</v>
      </c>
      <c r="X35" s="40" t="str">
        <f t="shared" si="68"/>
        <v>0</v>
      </c>
      <c r="Y35" s="40" t="str">
        <f t="shared" si="68"/>
        <v>0</v>
      </c>
    </row>
    <row r="36" spans="1:25" ht="84.75" customHeight="1" thickBot="1" x14ac:dyDescent="0.5">
      <c r="A36" s="41">
        <v>31</v>
      </c>
      <c r="B36" s="225" t="s">
        <v>786</v>
      </c>
      <c r="C36" s="225"/>
      <c r="D36" s="101"/>
      <c r="E36" s="101"/>
      <c r="F36" s="101"/>
      <c r="G36" s="101"/>
      <c r="H36" s="101"/>
      <c r="I36" s="101"/>
      <c r="J36" s="101"/>
      <c r="K36" s="101"/>
      <c r="L36" s="101"/>
      <c r="M36" s="101"/>
      <c r="N36" s="131" t="s">
        <v>603</v>
      </c>
      <c r="O36" s="227"/>
      <c r="Q36" s="40" t="str">
        <f t="shared" ref="Q36:Q77" si="69">IF(E36="نعم
Yes", "1", "0")</f>
        <v>0</v>
      </c>
      <c r="R36" s="40" t="str">
        <f t="shared" ref="R36:R77" si="70">IF(F36="نعم
Yes", "1", "0")</f>
        <v>0</v>
      </c>
      <c r="S36" s="40" t="str">
        <f t="shared" ref="S36:S77" si="71">IF(G36="نعم
Yes", "1", "0")</f>
        <v>0</v>
      </c>
      <c r="T36" s="40" t="str">
        <f t="shared" ref="T36:T77" si="72">IF(H36="نعم
Yes", "1", "0")</f>
        <v>0</v>
      </c>
      <c r="U36" s="40" t="str">
        <f t="shared" ref="U36:U77" si="73">IF(I36="نعم
Yes", "1", "0")</f>
        <v>0</v>
      </c>
      <c r="V36" s="40" t="str">
        <f t="shared" ref="V36:V77" si="74">IF(J36="نعم
Yes", "1", "0")</f>
        <v>0</v>
      </c>
      <c r="W36" s="40" t="str">
        <f t="shared" ref="W36:W77" si="75">IF(K36="نعم
Yes", "1", "0")</f>
        <v>0</v>
      </c>
      <c r="X36" s="40" t="str">
        <f t="shared" ref="X36:X77" si="76">IF(L36="نعم
Yes", "1", "0")</f>
        <v>0</v>
      </c>
      <c r="Y36" s="40" t="str">
        <f t="shared" ref="Y36:Y77" si="77">IF(M36="نعم
Yes", "1", "0")</f>
        <v>0</v>
      </c>
    </row>
    <row r="37" spans="1:25" ht="90" customHeight="1" thickBot="1" x14ac:dyDescent="0.5">
      <c r="A37" s="41">
        <v>32</v>
      </c>
      <c r="B37" s="225" t="s">
        <v>787</v>
      </c>
      <c r="C37" s="225"/>
      <c r="D37" s="101"/>
      <c r="E37" s="101"/>
      <c r="F37" s="101"/>
      <c r="G37" s="101"/>
      <c r="H37" s="101"/>
      <c r="I37" s="101"/>
      <c r="J37" s="101"/>
      <c r="K37" s="101"/>
      <c r="L37" s="101"/>
      <c r="M37" s="101"/>
      <c r="N37" s="131" t="s">
        <v>603</v>
      </c>
      <c r="O37" s="227"/>
      <c r="Q37" s="40" t="str">
        <f t="shared" si="69"/>
        <v>0</v>
      </c>
      <c r="R37" s="40" t="str">
        <f t="shared" si="70"/>
        <v>0</v>
      </c>
      <c r="S37" s="40" t="str">
        <f t="shared" si="71"/>
        <v>0</v>
      </c>
      <c r="T37" s="40" t="str">
        <f t="shared" si="72"/>
        <v>0</v>
      </c>
      <c r="U37" s="40" t="str">
        <f t="shared" si="73"/>
        <v>0</v>
      </c>
      <c r="V37" s="40" t="str">
        <f t="shared" si="74"/>
        <v>0</v>
      </c>
      <c r="W37" s="40" t="str">
        <f t="shared" si="75"/>
        <v>0</v>
      </c>
      <c r="X37" s="40" t="str">
        <f t="shared" si="76"/>
        <v>0</v>
      </c>
      <c r="Y37" s="40" t="str">
        <f t="shared" si="77"/>
        <v>0</v>
      </c>
    </row>
    <row r="38" spans="1:25" ht="81.400000000000006" customHeight="1" thickBot="1" x14ac:dyDescent="0.5">
      <c r="A38" s="41">
        <v>33</v>
      </c>
      <c r="B38" s="225" t="s">
        <v>1285</v>
      </c>
      <c r="C38" s="225"/>
      <c r="D38" s="101"/>
      <c r="E38" s="101"/>
      <c r="F38" s="101"/>
      <c r="G38" s="101"/>
      <c r="H38" s="101"/>
      <c r="I38" s="101"/>
      <c r="J38" s="101"/>
      <c r="K38" s="101"/>
      <c r="L38" s="101"/>
      <c r="M38" s="101"/>
      <c r="N38" s="131" t="s">
        <v>603</v>
      </c>
      <c r="O38" s="227"/>
      <c r="Q38" s="40" t="str">
        <f t="shared" si="69"/>
        <v>0</v>
      </c>
      <c r="R38" s="40" t="str">
        <f t="shared" si="70"/>
        <v>0</v>
      </c>
      <c r="S38" s="40" t="str">
        <f t="shared" si="71"/>
        <v>0</v>
      </c>
      <c r="T38" s="40" t="str">
        <f t="shared" si="72"/>
        <v>0</v>
      </c>
      <c r="U38" s="40" t="str">
        <f t="shared" si="73"/>
        <v>0</v>
      </c>
      <c r="V38" s="40" t="str">
        <f t="shared" si="74"/>
        <v>0</v>
      </c>
      <c r="W38" s="40" t="str">
        <f t="shared" si="75"/>
        <v>0</v>
      </c>
      <c r="X38" s="40" t="str">
        <f t="shared" si="76"/>
        <v>0</v>
      </c>
      <c r="Y38" s="40" t="str">
        <f t="shared" si="77"/>
        <v>0</v>
      </c>
    </row>
    <row r="39" spans="1:25" ht="97.5" customHeight="1" thickBot="1" x14ac:dyDescent="0.5">
      <c r="A39" s="41">
        <v>34</v>
      </c>
      <c r="B39" s="225" t="s">
        <v>1286</v>
      </c>
      <c r="C39" s="225"/>
      <c r="D39" s="101"/>
      <c r="E39" s="101"/>
      <c r="F39" s="101"/>
      <c r="G39" s="101"/>
      <c r="H39" s="101"/>
      <c r="I39" s="101"/>
      <c r="J39" s="101"/>
      <c r="K39" s="101"/>
      <c r="L39" s="101"/>
      <c r="M39" s="101"/>
      <c r="N39" s="131" t="s">
        <v>603</v>
      </c>
      <c r="O39" s="227"/>
      <c r="Q39" s="40" t="str">
        <f t="shared" si="69"/>
        <v>0</v>
      </c>
      <c r="R39" s="40" t="str">
        <f t="shared" si="70"/>
        <v>0</v>
      </c>
      <c r="S39" s="40" t="str">
        <f t="shared" si="71"/>
        <v>0</v>
      </c>
      <c r="T39" s="40" t="str">
        <f t="shared" si="72"/>
        <v>0</v>
      </c>
      <c r="U39" s="40" t="str">
        <f t="shared" si="73"/>
        <v>0</v>
      </c>
      <c r="V39" s="40" t="str">
        <f t="shared" si="74"/>
        <v>0</v>
      </c>
      <c r="W39" s="40" t="str">
        <f t="shared" si="75"/>
        <v>0</v>
      </c>
      <c r="X39" s="40" t="str">
        <f t="shared" si="76"/>
        <v>0</v>
      </c>
      <c r="Y39" s="40" t="str">
        <f t="shared" si="77"/>
        <v>0</v>
      </c>
    </row>
    <row r="40" spans="1:25" ht="72" customHeight="1" thickBot="1" x14ac:dyDescent="0.5">
      <c r="A40" s="41">
        <v>35</v>
      </c>
      <c r="B40" s="225" t="s">
        <v>1287</v>
      </c>
      <c r="C40" s="225"/>
      <c r="D40" s="101"/>
      <c r="E40" s="101"/>
      <c r="F40" s="101"/>
      <c r="G40" s="101"/>
      <c r="H40" s="101"/>
      <c r="I40" s="101"/>
      <c r="J40" s="101"/>
      <c r="K40" s="101"/>
      <c r="L40" s="101"/>
      <c r="M40" s="101"/>
      <c r="N40" s="131" t="s">
        <v>603</v>
      </c>
      <c r="O40" s="227"/>
      <c r="Q40" s="40" t="str">
        <f t="shared" si="69"/>
        <v>0</v>
      </c>
      <c r="R40" s="40" t="str">
        <f t="shared" si="70"/>
        <v>0</v>
      </c>
      <c r="S40" s="40" t="str">
        <f t="shared" si="71"/>
        <v>0</v>
      </c>
      <c r="T40" s="40" t="str">
        <f t="shared" si="72"/>
        <v>0</v>
      </c>
      <c r="U40" s="40" t="str">
        <f t="shared" si="73"/>
        <v>0</v>
      </c>
      <c r="V40" s="40" t="str">
        <f t="shared" si="74"/>
        <v>0</v>
      </c>
      <c r="W40" s="40" t="str">
        <f t="shared" si="75"/>
        <v>0</v>
      </c>
      <c r="X40" s="40" t="str">
        <f t="shared" si="76"/>
        <v>0</v>
      </c>
      <c r="Y40" s="40" t="str">
        <f t="shared" si="77"/>
        <v>0</v>
      </c>
    </row>
    <row r="41" spans="1:25" ht="54" customHeight="1" thickBot="1" x14ac:dyDescent="0.5">
      <c r="A41" s="41">
        <v>36</v>
      </c>
      <c r="B41" s="225" t="s">
        <v>1288</v>
      </c>
      <c r="C41" s="225"/>
      <c r="D41" s="101"/>
      <c r="E41" s="101"/>
      <c r="F41" s="101"/>
      <c r="G41" s="101"/>
      <c r="H41" s="101"/>
      <c r="I41" s="101"/>
      <c r="J41" s="101"/>
      <c r="K41" s="101"/>
      <c r="L41" s="101"/>
      <c r="M41" s="101"/>
      <c r="N41" s="131" t="s">
        <v>603</v>
      </c>
      <c r="O41" s="227"/>
      <c r="Q41" s="40" t="str">
        <f t="shared" si="69"/>
        <v>0</v>
      </c>
      <c r="R41" s="40" t="str">
        <f t="shared" si="70"/>
        <v>0</v>
      </c>
      <c r="S41" s="40" t="str">
        <f t="shared" si="71"/>
        <v>0</v>
      </c>
      <c r="T41" s="40" t="str">
        <f t="shared" si="72"/>
        <v>0</v>
      </c>
      <c r="U41" s="40" t="str">
        <f t="shared" si="73"/>
        <v>0</v>
      </c>
      <c r="V41" s="40" t="str">
        <f t="shared" si="74"/>
        <v>0</v>
      </c>
      <c r="W41" s="40" t="str">
        <f t="shared" si="75"/>
        <v>0</v>
      </c>
      <c r="X41" s="40" t="str">
        <f t="shared" si="76"/>
        <v>0</v>
      </c>
      <c r="Y41" s="40" t="str">
        <f t="shared" si="77"/>
        <v>0</v>
      </c>
    </row>
    <row r="42" spans="1:25" ht="70.5" customHeight="1" thickBot="1" x14ac:dyDescent="0.5">
      <c r="A42" s="41">
        <v>37</v>
      </c>
      <c r="B42" s="225" t="s">
        <v>1289</v>
      </c>
      <c r="C42" s="225"/>
      <c r="D42" s="101"/>
      <c r="E42" s="101"/>
      <c r="F42" s="101"/>
      <c r="G42" s="101"/>
      <c r="H42" s="101"/>
      <c r="I42" s="101"/>
      <c r="J42" s="101"/>
      <c r="K42" s="101"/>
      <c r="L42" s="101"/>
      <c r="M42" s="101"/>
      <c r="N42" s="131" t="s">
        <v>603</v>
      </c>
      <c r="O42" s="227"/>
      <c r="Q42" s="40" t="str">
        <f t="shared" si="69"/>
        <v>0</v>
      </c>
      <c r="R42" s="40" t="str">
        <f t="shared" si="70"/>
        <v>0</v>
      </c>
      <c r="S42" s="40" t="str">
        <f t="shared" si="71"/>
        <v>0</v>
      </c>
      <c r="T42" s="40" t="str">
        <f t="shared" si="72"/>
        <v>0</v>
      </c>
      <c r="U42" s="40" t="str">
        <f t="shared" si="73"/>
        <v>0</v>
      </c>
      <c r="V42" s="40" t="str">
        <f t="shared" si="74"/>
        <v>0</v>
      </c>
      <c r="W42" s="40" t="str">
        <f t="shared" si="75"/>
        <v>0</v>
      </c>
      <c r="X42" s="40" t="str">
        <f t="shared" si="76"/>
        <v>0</v>
      </c>
      <c r="Y42" s="40" t="str">
        <f t="shared" si="77"/>
        <v>0</v>
      </c>
    </row>
    <row r="43" spans="1:25" ht="58.15" customHeight="1" thickBot="1" x14ac:dyDescent="0.5">
      <c r="A43" s="41">
        <v>38</v>
      </c>
      <c r="B43" s="225" t="s">
        <v>1290</v>
      </c>
      <c r="C43" s="225"/>
      <c r="D43" s="101"/>
      <c r="E43" s="101"/>
      <c r="F43" s="101"/>
      <c r="G43" s="101"/>
      <c r="H43" s="101"/>
      <c r="I43" s="101"/>
      <c r="J43" s="101"/>
      <c r="K43" s="101"/>
      <c r="L43" s="101"/>
      <c r="M43" s="101"/>
      <c r="N43" s="131" t="s">
        <v>603</v>
      </c>
      <c r="O43" s="227"/>
      <c r="Q43" s="40" t="str">
        <f t="shared" si="69"/>
        <v>0</v>
      </c>
      <c r="R43" s="40" t="str">
        <f t="shared" si="70"/>
        <v>0</v>
      </c>
      <c r="S43" s="40" t="str">
        <f t="shared" si="71"/>
        <v>0</v>
      </c>
      <c r="T43" s="40" t="str">
        <f t="shared" si="72"/>
        <v>0</v>
      </c>
      <c r="U43" s="40" t="str">
        <f t="shared" si="73"/>
        <v>0</v>
      </c>
      <c r="V43" s="40" t="str">
        <f t="shared" si="74"/>
        <v>0</v>
      </c>
      <c r="W43" s="40" t="str">
        <f t="shared" si="75"/>
        <v>0</v>
      </c>
      <c r="X43" s="40" t="str">
        <f t="shared" si="76"/>
        <v>0</v>
      </c>
      <c r="Y43" s="40" t="str">
        <f t="shared" si="77"/>
        <v>0</v>
      </c>
    </row>
    <row r="44" spans="1:25" ht="61.5" customHeight="1" thickBot="1" x14ac:dyDescent="0.5">
      <c r="A44" s="41">
        <v>39</v>
      </c>
      <c r="B44" s="225" t="s">
        <v>1291</v>
      </c>
      <c r="C44" s="225"/>
      <c r="D44" s="101"/>
      <c r="E44" s="101"/>
      <c r="F44" s="101"/>
      <c r="G44" s="101"/>
      <c r="H44" s="101"/>
      <c r="I44" s="101"/>
      <c r="J44" s="101"/>
      <c r="K44" s="101"/>
      <c r="L44" s="101"/>
      <c r="M44" s="101"/>
      <c r="N44" s="131" t="s">
        <v>603</v>
      </c>
      <c r="O44" s="227"/>
      <c r="Q44" s="40" t="str">
        <f t="shared" si="69"/>
        <v>0</v>
      </c>
      <c r="R44" s="40" t="str">
        <f t="shared" si="70"/>
        <v>0</v>
      </c>
      <c r="S44" s="40" t="str">
        <f t="shared" si="71"/>
        <v>0</v>
      </c>
      <c r="T44" s="40" t="str">
        <f t="shared" si="72"/>
        <v>0</v>
      </c>
      <c r="U44" s="40" t="str">
        <f t="shared" si="73"/>
        <v>0</v>
      </c>
      <c r="V44" s="40" t="str">
        <f t="shared" si="74"/>
        <v>0</v>
      </c>
      <c r="W44" s="40" t="str">
        <f t="shared" si="75"/>
        <v>0</v>
      </c>
      <c r="X44" s="40" t="str">
        <f t="shared" si="76"/>
        <v>0</v>
      </c>
      <c r="Y44" s="40" t="str">
        <f t="shared" si="77"/>
        <v>0</v>
      </c>
    </row>
    <row r="45" spans="1:25" ht="46.15" customHeight="1" thickBot="1" x14ac:dyDescent="0.5">
      <c r="A45" s="41">
        <v>40</v>
      </c>
      <c r="B45" s="225" t="s">
        <v>1292</v>
      </c>
      <c r="C45" s="225"/>
      <c r="D45" s="101"/>
      <c r="E45" s="101"/>
      <c r="F45" s="101"/>
      <c r="G45" s="101"/>
      <c r="H45" s="101"/>
      <c r="I45" s="101"/>
      <c r="J45" s="101"/>
      <c r="K45" s="101"/>
      <c r="L45" s="101"/>
      <c r="M45" s="101"/>
      <c r="N45" s="131" t="s">
        <v>603</v>
      </c>
      <c r="O45" s="227"/>
      <c r="Q45" s="40" t="str">
        <f t="shared" si="69"/>
        <v>0</v>
      </c>
      <c r="R45" s="40" t="str">
        <f t="shared" si="70"/>
        <v>0</v>
      </c>
      <c r="S45" s="40" t="str">
        <f t="shared" si="71"/>
        <v>0</v>
      </c>
      <c r="T45" s="40" t="str">
        <f t="shared" si="72"/>
        <v>0</v>
      </c>
      <c r="U45" s="40" t="str">
        <f t="shared" si="73"/>
        <v>0</v>
      </c>
      <c r="V45" s="40" t="str">
        <f t="shared" si="74"/>
        <v>0</v>
      </c>
      <c r="W45" s="40" t="str">
        <f t="shared" si="75"/>
        <v>0</v>
      </c>
      <c r="X45" s="40" t="str">
        <f t="shared" si="76"/>
        <v>0</v>
      </c>
      <c r="Y45" s="40" t="str">
        <f t="shared" si="77"/>
        <v>0</v>
      </c>
    </row>
    <row r="46" spans="1:25" ht="72.75" customHeight="1" thickBot="1" x14ac:dyDescent="0.5">
      <c r="A46" s="41">
        <v>41</v>
      </c>
      <c r="B46" s="225" t="s">
        <v>1293</v>
      </c>
      <c r="C46" s="225"/>
      <c r="D46" s="101"/>
      <c r="E46" s="101"/>
      <c r="F46" s="101"/>
      <c r="G46" s="101"/>
      <c r="H46" s="101"/>
      <c r="I46" s="101"/>
      <c r="J46" s="101"/>
      <c r="K46" s="101"/>
      <c r="L46" s="101"/>
      <c r="M46" s="101"/>
      <c r="N46" s="131" t="s">
        <v>603</v>
      </c>
      <c r="O46" s="227"/>
      <c r="Q46" s="40" t="str">
        <f t="shared" si="69"/>
        <v>0</v>
      </c>
      <c r="R46" s="40" t="str">
        <f t="shared" si="70"/>
        <v>0</v>
      </c>
      <c r="S46" s="40" t="str">
        <f t="shared" si="71"/>
        <v>0</v>
      </c>
      <c r="T46" s="40" t="str">
        <f t="shared" si="72"/>
        <v>0</v>
      </c>
      <c r="U46" s="40" t="str">
        <f t="shared" si="73"/>
        <v>0</v>
      </c>
      <c r="V46" s="40" t="str">
        <f t="shared" si="74"/>
        <v>0</v>
      </c>
      <c r="W46" s="40" t="str">
        <f t="shared" si="75"/>
        <v>0</v>
      </c>
      <c r="X46" s="40" t="str">
        <f t="shared" si="76"/>
        <v>0</v>
      </c>
      <c r="Y46" s="40" t="str">
        <f t="shared" si="77"/>
        <v>0</v>
      </c>
    </row>
    <row r="47" spans="1:25" ht="66.75" customHeight="1" thickBot="1" x14ac:dyDescent="0.5">
      <c r="A47" s="41">
        <v>42</v>
      </c>
      <c r="B47" s="225" t="s">
        <v>1294</v>
      </c>
      <c r="C47" s="225"/>
      <c r="D47" s="101"/>
      <c r="E47" s="101"/>
      <c r="F47" s="101"/>
      <c r="G47" s="101"/>
      <c r="H47" s="101"/>
      <c r="I47" s="101"/>
      <c r="J47" s="101"/>
      <c r="K47" s="101"/>
      <c r="L47" s="101"/>
      <c r="M47" s="101"/>
      <c r="N47" s="131" t="s">
        <v>603</v>
      </c>
      <c r="O47" s="227"/>
      <c r="Q47" s="40" t="str">
        <f t="shared" si="69"/>
        <v>0</v>
      </c>
      <c r="R47" s="40" t="str">
        <f t="shared" si="70"/>
        <v>0</v>
      </c>
      <c r="S47" s="40" t="str">
        <f t="shared" si="71"/>
        <v>0</v>
      </c>
      <c r="T47" s="40" t="str">
        <f t="shared" si="72"/>
        <v>0</v>
      </c>
      <c r="U47" s="40" t="str">
        <f t="shared" si="73"/>
        <v>0</v>
      </c>
      <c r="V47" s="40" t="str">
        <f t="shared" si="74"/>
        <v>0</v>
      </c>
      <c r="W47" s="40" t="str">
        <f t="shared" si="75"/>
        <v>0</v>
      </c>
      <c r="X47" s="40" t="str">
        <f t="shared" si="76"/>
        <v>0</v>
      </c>
      <c r="Y47" s="40" t="str">
        <f t="shared" si="77"/>
        <v>0</v>
      </c>
    </row>
    <row r="48" spans="1:25" ht="92.65" customHeight="1" thickBot="1" x14ac:dyDescent="0.5">
      <c r="A48" s="41">
        <v>43</v>
      </c>
      <c r="B48" s="225" t="s">
        <v>1295</v>
      </c>
      <c r="C48" s="225"/>
      <c r="D48" s="101"/>
      <c r="E48" s="101"/>
      <c r="F48" s="101"/>
      <c r="G48" s="101"/>
      <c r="H48" s="101"/>
      <c r="I48" s="101"/>
      <c r="J48" s="101"/>
      <c r="K48" s="101"/>
      <c r="L48" s="101"/>
      <c r="M48" s="101"/>
      <c r="N48" s="131" t="s">
        <v>603</v>
      </c>
      <c r="O48" s="227"/>
      <c r="Q48" s="40" t="str">
        <f t="shared" si="69"/>
        <v>0</v>
      </c>
      <c r="R48" s="40" t="str">
        <f t="shared" si="70"/>
        <v>0</v>
      </c>
      <c r="S48" s="40" t="str">
        <f t="shared" si="71"/>
        <v>0</v>
      </c>
      <c r="T48" s="40" t="str">
        <f t="shared" si="72"/>
        <v>0</v>
      </c>
      <c r="U48" s="40" t="str">
        <f t="shared" si="73"/>
        <v>0</v>
      </c>
      <c r="V48" s="40" t="str">
        <f t="shared" si="74"/>
        <v>0</v>
      </c>
      <c r="W48" s="40" t="str">
        <f t="shared" si="75"/>
        <v>0</v>
      </c>
      <c r="X48" s="40" t="str">
        <f t="shared" si="76"/>
        <v>0</v>
      </c>
      <c r="Y48" s="40" t="str">
        <f t="shared" si="77"/>
        <v>0</v>
      </c>
    </row>
    <row r="49" spans="1:25" ht="66.400000000000006" customHeight="1" thickBot="1" x14ac:dyDescent="0.5">
      <c r="A49" s="41">
        <v>44</v>
      </c>
      <c r="B49" s="225" t="s">
        <v>1296</v>
      </c>
      <c r="C49" s="225"/>
      <c r="D49" s="101"/>
      <c r="E49" s="101"/>
      <c r="F49" s="101"/>
      <c r="G49" s="101"/>
      <c r="H49" s="101"/>
      <c r="I49" s="101"/>
      <c r="J49" s="101"/>
      <c r="K49" s="101"/>
      <c r="L49" s="101"/>
      <c r="M49" s="101"/>
      <c r="N49" s="131" t="s">
        <v>603</v>
      </c>
      <c r="O49" s="227"/>
      <c r="Q49" s="40" t="str">
        <f t="shared" si="69"/>
        <v>0</v>
      </c>
      <c r="R49" s="40" t="str">
        <f t="shared" si="70"/>
        <v>0</v>
      </c>
      <c r="S49" s="40" t="str">
        <f t="shared" si="71"/>
        <v>0</v>
      </c>
      <c r="T49" s="40" t="str">
        <f t="shared" si="72"/>
        <v>0</v>
      </c>
      <c r="U49" s="40" t="str">
        <f t="shared" si="73"/>
        <v>0</v>
      </c>
      <c r="V49" s="40" t="str">
        <f t="shared" si="74"/>
        <v>0</v>
      </c>
      <c r="W49" s="40" t="str">
        <f t="shared" si="75"/>
        <v>0</v>
      </c>
      <c r="X49" s="40" t="str">
        <f t="shared" si="76"/>
        <v>0</v>
      </c>
      <c r="Y49" s="40" t="str">
        <f t="shared" si="77"/>
        <v>0</v>
      </c>
    </row>
    <row r="50" spans="1:25" ht="92.65" customHeight="1" thickBot="1" x14ac:dyDescent="0.5">
      <c r="A50" s="41">
        <v>45</v>
      </c>
      <c r="B50" s="225" t="s">
        <v>1297</v>
      </c>
      <c r="C50" s="225"/>
      <c r="D50" s="101"/>
      <c r="E50" s="101"/>
      <c r="F50" s="101"/>
      <c r="G50" s="101"/>
      <c r="H50" s="101"/>
      <c r="I50" s="101"/>
      <c r="J50" s="101"/>
      <c r="K50" s="101"/>
      <c r="L50" s="101"/>
      <c r="M50" s="101"/>
      <c r="N50" s="131" t="s">
        <v>603</v>
      </c>
      <c r="O50" s="227"/>
      <c r="Q50" s="40" t="str">
        <f t="shared" si="69"/>
        <v>0</v>
      </c>
      <c r="R50" s="40" t="str">
        <f t="shared" si="70"/>
        <v>0</v>
      </c>
      <c r="S50" s="40" t="str">
        <f t="shared" si="71"/>
        <v>0</v>
      </c>
      <c r="T50" s="40" t="str">
        <f t="shared" si="72"/>
        <v>0</v>
      </c>
      <c r="U50" s="40" t="str">
        <f t="shared" si="73"/>
        <v>0</v>
      </c>
      <c r="V50" s="40" t="str">
        <f t="shared" si="74"/>
        <v>0</v>
      </c>
      <c r="W50" s="40" t="str">
        <f t="shared" si="75"/>
        <v>0</v>
      </c>
      <c r="X50" s="40" t="str">
        <f t="shared" si="76"/>
        <v>0</v>
      </c>
      <c r="Y50" s="40" t="str">
        <f t="shared" si="77"/>
        <v>0</v>
      </c>
    </row>
    <row r="51" spans="1:25" ht="92.65" customHeight="1" thickBot="1" x14ac:dyDescent="0.5">
      <c r="A51" s="41">
        <v>46</v>
      </c>
      <c r="B51" s="225" t="s">
        <v>1298</v>
      </c>
      <c r="C51" s="225"/>
      <c r="D51" s="101"/>
      <c r="E51" s="101"/>
      <c r="F51" s="101"/>
      <c r="G51" s="101"/>
      <c r="H51" s="101"/>
      <c r="I51" s="101"/>
      <c r="J51" s="101"/>
      <c r="K51" s="101"/>
      <c r="L51" s="101"/>
      <c r="M51" s="101"/>
      <c r="N51" s="131" t="s">
        <v>603</v>
      </c>
      <c r="O51" s="227"/>
      <c r="Q51" s="40" t="str">
        <f t="shared" si="69"/>
        <v>0</v>
      </c>
      <c r="R51" s="40" t="str">
        <f t="shared" si="70"/>
        <v>0</v>
      </c>
      <c r="S51" s="40" t="str">
        <f t="shared" si="71"/>
        <v>0</v>
      </c>
      <c r="T51" s="40" t="str">
        <f t="shared" si="72"/>
        <v>0</v>
      </c>
      <c r="U51" s="40" t="str">
        <f t="shared" si="73"/>
        <v>0</v>
      </c>
      <c r="V51" s="40" t="str">
        <f t="shared" si="74"/>
        <v>0</v>
      </c>
      <c r="W51" s="40" t="str">
        <f t="shared" si="75"/>
        <v>0</v>
      </c>
      <c r="X51" s="40" t="str">
        <f t="shared" si="76"/>
        <v>0</v>
      </c>
      <c r="Y51" s="40" t="str">
        <f t="shared" si="77"/>
        <v>0</v>
      </c>
    </row>
    <row r="52" spans="1:25" ht="92.65" customHeight="1" thickBot="1" x14ac:dyDescent="0.5">
      <c r="A52" s="41">
        <v>47</v>
      </c>
      <c r="B52" s="225" t="s">
        <v>1299</v>
      </c>
      <c r="C52" s="225"/>
      <c r="D52" s="101"/>
      <c r="E52" s="101"/>
      <c r="F52" s="101"/>
      <c r="G52" s="101"/>
      <c r="H52" s="101"/>
      <c r="I52" s="101"/>
      <c r="J52" s="101"/>
      <c r="K52" s="101"/>
      <c r="L52" s="101"/>
      <c r="M52" s="101"/>
      <c r="N52" s="131" t="s">
        <v>603</v>
      </c>
      <c r="O52" s="227"/>
      <c r="Q52" s="40" t="str">
        <f t="shared" si="69"/>
        <v>0</v>
      </c>
      <c r="R52" s="40" t="str">
        <f t="shared" si="70"/>
        <v>0</v>
      </c>
      <c r="S52" s="40" t="str">
        <f t="shared" si="71"/>
        <v>0</v>
      </c>
      <c r="T52" s="40" t="str">
        <f t="shared" si="72"/>
        <v>0</v>
      </c>
      <c r="U52" s="40" t="str">
        <f t="shared" si="73"/>
        <v>0</v>
      </c>
      <c r="V52" s="40" t="str">
        <f t="shared" si="74"/>
        <v>0</v>
      </c>
      <c r="W52" s="40" t="str">
        <f t="shared" si="75"/>
        <v>0</v>
      </c>
      <c r="X52" s="40" t="str">
        <f t="shared" si="76"/>
        <v>0</v>
      </c>
      <c r="Y52" s="40" t="str">
        <f t="shared" si="77"/>
        <v>0</v>
      </c>
    </row>
    <row r="53" spans="1:25" ht="70.900000000000006" customHeight="1" thickBot="1" x14ac:dyDescent="0.5">
      <c r="A53" s="41">
        <v>48</v>
      </c>
      <c r="B53" s="225" t="s">
        <v>1300</v>
      </c>
      <c r="C53" s="225"/>
      <c r="D53" s="101"/>
      <c r="E53" s="101"/>
      <c r="F53" s="101"/>
      <c r="G53" s="101"/>
      <c r="H53" s="101"/>
      <c r="I53" s="101"/>
      <c r="J53" s="101"/>
      <c r="K53" s="101"/>
      <c r="L53" s="101"/>
      <c r="M53" s="101"/>
      <c r="N53" s="131" t="s">
        <v>603</v>
      </c>
      <c r="O53" s="227"/>
      <c r="Q53" s="40" t="str">
        <f t="shared" si="69"/>
        <v>0</v>
      </c>
      <c r="R53" s="40" t="str">
        <f t="shared" si="70"/>
        <v>0</v>
      </c>
      <c r="S53" s="40" t="str">
        <f t="shared" si="71"/>
        <v>0</v>
      </c>
      <c r="T53" s="40" t="str">
        <f t="shared" si="72"/>
        <v>0</v>
      </c>
      <c r="U53" s="40" t="str">
        <f t="shared" si="73"/>
        <v>0</v>
      </c>
      <c r="V53" s="40" t="str">
        <f t="shared" si="74"/>
        <v>0</v>
      </c>
      <c r="W53" s="40" t="str">
        <f t="shared" si="75"/>
        <v>0</v>
      </c>
      <c r="X53" s="40" t="str">
        <f t="shared" si="76"/>
        <v>0</v>
      </c>
      <c r="Y53" s="40" t="str">
        <f t="shared" si="77"/>
        <v>0</v>
      </c>
    </row>
    <row r="54" spans="1:25" ht="64.900000000000006" customHeight="1" thickBot="1" x14ac:dyDescent="0.5">
      <c r="A54" s="41">
        <v>49</v>
      </c>
      <c r="B54" s="225" t="s">
        <v>1301</v>
      </c>
      <c r="C54" s="225"/>
      <c r="D54" s="101"/>
      <c r="E54" s="101"/>
      <c r="F54" s="101"/>
      <c r="G54" s="101"/>
      <c r="H54" s="101"/>
      <c r="I54" s="101"/>
      <c r="J54" s="101"/>
      <c r="K54" s="101"/>
      <c r="L54" s="101"/>
      <c r="M54" s="101"/>
      <c r="N54" s="131" t="s">
        <v>603</v>
      </c>
      <c r="O54" s="227"/>
      <c r="Q54" s="40" t="str">
        <f t="shared" si="69"/>
        <v>0</v>
      </c>
      <c r="R54" s="40" t="str">
        <f t="shared" si="70"/>
        <v>0</v>
      </c>
      <c r="S54" s="40" t="str">
        <f t="shared" si="71"/>
        <v>0</v>
      </c>
      <c r="T54" s="40" t="str">
        <f t="shared" si="72"/>
        <v>0</v>
      </c>
      <c r="U54" s="40" t="str">
        <f t="shared" si="73"/>
        <v>0</v>
      </c>
      <c r="V54" s="40" t="str">
        <f t="shared" si="74"/>
        <v>0</v>
      </c>
      <c r="W54" s="40" t="str">
        <f t="shared" si="75"/>
        <v>0</v>
      </c>
      <c r="X54" s="40" t="str">
        <f t="shared" si="76"/>
        <v>0</v>
      </c>
      <c r="Y54" s="40" t="str">
        <f t="shared" si="77"/>
        <v>0</v>
      </c>
    </row>
    <row r="55" spans="1:25" ht="54.4" customHeight="1" thickBot="1" x14ac:dyDescent="0.5">
      <c r="A55" s="41">
        <v>50</v>
      </c>
      <c r="B55" s="225" t="s">
        <v>1302</v>
      </c>
      <c r="C55" s="225"/>
      <c r="D55" s="101"/>
      <c r="E55" s="101"/>
      <c r="F55" s="101"/>
      <c r="G55" s="101"/>
      <c r="H55" s="101"/>
      <c r="I55" s="101"/>
      <c r="J55" s="101"/>
      <c r="K55" s="101"/>
      <c r="L55" s="101"/>
      <c r="M55" s="101"/>
      <c r="N55" s="131" t="s">
        <v>603</v>
      </c>
      <c r="O55" s="227"/>
      <c r="Q55" s="40" t="str">
        <f t="shared" si="69"/>
        <v>0</v>
      </c>
      <c r="R55" s="40" t="str">
        <f t="shared" si="70"/>
        <v>0</v>
      </c>
      <c r="S55" s="40" t="str">
        <f t="shared" si="71"/>
        <v>0</v>
      </c>
      <c r="T55" s="40" t="str">
        <f t="shared" si="72"/>
        <v>0</v>
      </c>
      <c r="U55" s="40" t="str">
        <f t="shared" si="73"/>
        <v>0</v>
      </c>
      <c r="V55" s="40" t="str">
        <f t="shared" si="74"/>
        <v>0</v>
      </c>
      <c r="W55" s="40" t="str">
        <f t="shared" si="75"/>
        <v>0</v>
      </c>
      <c r="X55" s="40" t="str">
        <f t="shared" si="76"/>
        <v>0</v>
      </c>
      <c r="Y55" s="40" t="str">
        <f t="shared" si="77"/>
        <v>0</v>
      </c>
    </row>
    <row r="56" spans="1:25" ht="111" customHeight="1" thickBot="1" x14ac:dyDescent="0.5">
      <c r="A56" s="41">
        <v>51</v>
      </c>
      <c r="B56" s="225" t="s">
        <v>1303</v>
      </c>
      <c r="C56" s="225"/>
      <c r="D56" s="101"/>
      <c r="E56" s="101"/>
      <c r="F56" s="101"/>
      <c r="G56" s="101"/>
      <c r="H56" s="101"/>
      <c r="I56" s="101"/>
      <c r="J56" s="101"/>
      <c r="K56" s="101"/>
      <c r="L56" s="101"/>
      <c r="M56" s="101"/>
      <c r="N56" s="131" t="s">
        <v>603</v>
      </c>
      <c r="O56" s="227"/>
      <c r="Q56" s="40" t="str">
        <f t="shared" si="69"/>
        <v>0</v>
      </c>
      <c r="R56" s="40" t="str">
        <f t="shared" si="70"/>
        <v>0</v>
      </c>
      <c r="S56" s="40" t="str">
        <f t="shared" si="71"/>
        <v>0</v>
      </c>
      <c r="T56" s="40" t="str">
        <f t="shared" si="72"/>
        <v>0</v>
      </c>
      <c r="U56" s="40" t="str">
        <f t="shared" si="73"/>
        <v>0</v>
      </c>
      <c r="V56" s="40" t="str">
        <f t="shared" si="74"/>
        <v>0</v>
      </c>
      <c r="W56" s="40" t="str">
        <f t="shared" si="75"/>
        <v>0</v>
      </c>
      <c r="X56" s="40" t="str">
        <f t="shared" si="76"/>
        <v>0</v>
      </c>
      <c r="Y56" s="40" t="str">
        <f t="shared" si="77"/>
        <v>0</v>
      </c>
    </row>
    <row r="57" spans="1:25" ht="73.5" customHeight="1" thickBot="1" x14ac:dyDescent="0.5">
      <c r="A57" s="41">
        <v>52</v>
      </c>
      <c r="B57" s="225" t="s">
        <v>1304</v>
      </c>
      <c r="C57" s="225"/>
      <c r="D57" s="101"/>
      <c r="E57" s="101"/>
      <c r="F57" s="101"/>
      <c r="G57" s="101"/>
      <c r="H57" s="101"/>
      <c r="I57" s="101"/>
      <c r="J57" s="101"/>
      <c r="K57" s="101"/>
      <c r="L57" s="101"/>
      <c r="M57" s="101"/>
      <c r="N57" s="131" t="s">
        <v>603</v>
      </c>
      <c r="O57" s="227"/>
      <c r="Q57" s="40" t="str">
        <f t="shared" si="69"/>
        <v>0</v>
      </c>
      <c r="R57" s="40" t="str">
        <f t="shared" si="70"/>
        <v>0</v>
      </c>
      <c r="S57" s="40" t="str">
        <f t="shared" si="71"/>
        <v>0</v>
      </c>
      <c r="T57" s="40" t="str">
        <f t="shared" si="72"/>
        <v>0</v>
      </c>
      <c r="U57" s="40" t="str">
        <f t="shared" si="73"/>
        <v>0</v>
      </c>
      <c r="V57" s="40" t="str">
        <f t="shared" si="74"/>
        <v>0</v>
      </c>
      <c r="W57" s="40" t="str">
        <f t="shared" si="75"/>
        <v>0</v>
      </c>
      <c r="X57" s="40" t="str">
        <f t="shared" si="76"/>
        <v>0</v>
      </c>
      <c r="Y57" s="40" t="str">
        <f t="shared" si="77"/>
        <v>0</v>
      </c>
    </row>
    <row r="58" spans="1:25" ht="93" customHeight="1" thickBot="1" x14ac:dyDescent="0.5">
      <c r="A58" s="41">
        <v>53</v>
      </c>
      <c r="B58" s="225" t="s">
        <v>1305</v>
      </c>
      <c r="C58" s="225"/>
      <c r="D58" s="101"/>
      <c r="E58" s="101"/>
      <c r="F58" s="101"/>
      <c r="G58" s="101"/>
      <c r="H58" s="101"/>
      <c r="I58" s="101"/>
      <c r="J58" s="101"/>
      <c r="K58" s="101"/>
      <c r="L58" s="101"/>
      <c r="M58" s="101"/>
      <c r="N58" s="131" t="s">
        <v>603</v>
      </c>
      <c r="O58" s="227"/>
      <c r="Q58" s="40" t="str">
        <f t="shared" si="69"/>
        <v>0</v>
      </c>
      <c r="R58" s="40" t="str">
        <f t="shared" si="70"/>
        <v>0</v>
      </c>
      <c r="S58" s="40" t="str">
        <f t="shared" si="71"/>
        <v>0</v>
      </c>
      <c r="T58" s="40" t="str">
        <f t="shared" si="72"/>
        <v>0</v>
      </c>
      <c r="U58" s="40" t="str">
        <f t="shared" si="73"/>
        <v>0</v>
      </c>
      <c r="V58" s="40" t="str">
        <f t="shared" si="74"/>
        <v>0</v>
      </c>
      <c r="W58" s="40" t="str">
        <f t="shared" si="75"/>
        <v>0</v>
      </c>
      <c r="X58" s="40" t="str">
        <f t="shared" si="76"/>
        <v>0</v>
      </c>
      <c r="Y58" s="40" t="str">
        <f t="shared" si="77"/>
        <v>0</v>
      </c>
    </row>
    <row r="59" spans="1:25" ht="90" customHeight="1" thickBot="1" x14ac:dyDescent="0.5">
      <c r="A59" s="41">
        <v>54</v>
      </c>
      <c r="B59" s="225" t="s">
        <v>1306</v>
      </c>
      <c r="C59" s="225"/>
      <c r="D59" s="101"/>
      <c r="E59" s="101"/>
      <c r="F59" s="101"/>
      <c r="G59" s="101"/>
      <c r="H59" s="101"/>
      <c r="I59" s="101"/>
      <c r="J59" s="101"/>
      <c r="K59" s="101"/>
      <c r="L59" s="101"/>
      <c r="M59" s="101"/>
      <c r="N59" s="131" t="s">
        <v>603</v>
      </c>
      <c r="O59" s="227"/>
      <c r="Q59" s="40" t="str">
        <f t="shared" si="69"/>
        <v>0</v>
      </c>
      <c r="R59" s="40" t="str">
        <f t="shared" si="70"/>
        <v>0</v>
      </c>
      <c r="S59" s="40" t="str">
        <f t="shared" si="71"/>
        <v>0</v>
      </c>
      <c r="T59" s="40" t="str">
        <f t="shared" si="72"/>
        <v>0</v>
      </c>
      <c r="U59" s="40" t="str">
        <f t="shared" si="73"/>
        <v>0</v>
      </c>
      <c r="V59" s="40" t="str">
        <f t="shared" si="74"/>
        <v>0</v>
      </c>
      <c r="W59" s="40" t="str">
        <f t="shared" si="75"/>
        <v>0</v>
      </c>
      <c r="X59" s="40" t="str">
        <f t="shared" si="76"/>
        <v>0</v>
      </c>
      <c r="Y59" s="40" t="str">
        <f t="shared" si="77"/>
        <v>0</v>
      </c>
    </row>
    <row r="60" spans="1:25" ht="116.65" customHeight="1" thickBot="1" x14ac:dyDescent="0.5">
      <c r="A60" s="41">
        <v>55</v>
      </c>
      <c r="B60" s="225" t="s">
        <v>1307</v>
      </c>
      <c r="C60" s="225"/>
      <c r="D60" s="101"/>
      <c r="E60" s="101"/>
      <c r="F60" s="101"/>
      <c r="G60" s="101"/>
      <c r="H60" s="101"/>
      <c r="I60" s="101"/>
      <c r="J60" s="101"/>
      <c r="K60" s="101"/>
      <c r="L60" s="101"/>
      <c r="M60" s="101"/>
      <c r="N60" s="131" t="s">
        <v>603</v>
      </c>
      <c r="O60" s="227"/>
      <c r="Q60" s="40" t="str">
        <f t="shared" si="69"/>
        <v>0</v>
      </c>
      <c r="R60" s="40" t="str">
        <f t="shared" si="70"/>
        <v>0</v>
      </c>
      <c r="S60" s="40" t="str">
        <f t="shared" si="71"/>
        <v>0</v>
      </c>
      <c r="T60" s="40" t="str">
        <f t="shared" si="72"/>
        <v>0</v>
      </c>
      <c r="U60" s="40" t="str">
        <f t="shared" si="73"/>
        <v>0</v>
      </c>
      <c r="V60" s="40" t="str">
        <f t="shared" si="74"/>
        <v>0</v>
      </c>
      <c r="W60" s="40" t="str">
        <f t="shared" si="75"/>
        <v>0</v>
      </c>
      <c r="X60" s="40" t="str">
        <f t="shared" si="76"/>
        <v>0</v>
      </c>
      <c r="Y60" s="40" t="str">
        <f t="shared" si="77"/>
        <v>0</v>
      </c>
    </row>
    <row r="61" spans="1:25" ht="87" customHeight="1" thickBot="1" x14ac:dyDescent="0.5">
      <c r="A61" s="41">
        <v>56</v>
      </c>
      <c r="B61" s="225" t="s">
        <v>1308</v>
      </c>
      <c r="C61" s="225"/>
      <c r="D61" s="101"/>
      <c r="E61" s="101"/>
      <c r="F61" s="101"/>
      <c r="G61" s="101"/>
      <c r="H61" s="101"/>
      <c r="I61" s="101"/>
      <c r="J61" s="101"/>
      <c r="K61" s="101"/>
      <c r="L61" s="101"/>
      <c r="M61" s="101"/>
      <c r="N61" s="131" t="s">
        <v>603</v>
      </c>
      <c r="O61" s="227"/>
      <c r="Q61" s="40" t="str">
        <f t="shared" si="69"/>
        <v>0</v>
      </c>
      <c r="R61" s="40" t="str">
        <f t="shared" si="70"/>
        <v>0</v>
      </c>
      <c r="S61" s="40" t="str">
        <f t="shared" si="71"/>
        <v>0</v>
      </c>
      <c r="T61" s="40" t="str">
        <f t="shared" si="72"/>
        <v>0</v>
      </c>
      <c r="U61" s="40" t="str">
        <f t="shared" si="73"/>
        <v>0</v>
      </c>
      <c r="V61" s="40" t="str">
        <f t="shared" si="74"/>
        <v>0</v>
      </c>
      <c r="W61" s="40" t="str">
        <f t="shared" si="75"/>
        <v>0</v>
      </c>
      <c r="X61" s="40" t="str">
        <f t="shared" si="76"/>
        <v>0</v>
      </c>
      <c r="Y61" s="40" t="str">
        <f t="shared" si="77"/>
        <v>0</v>
      </c>
    </row>
    <row r="62" spans="1:25" ht="104.25" customHeight="1" thickBot="1" x14ac:dyDescent="0.5">
      <c r="A62" s="41">
        <v>57</v>
      </c>
      <c r="B62" s="225" t="s">
        <v>1309</v>
      </c>
      <c r="C62" s="225"/>
      <c r="D62" s="101"/>
      <c r="E62" s="101"/>
      <c r="F62" s="101"/>
      <c r="G62" s="101"/>
      <c r="H62" s="101"/>
      <c r="I62" s="101"/>
      <c r="J62" s="101"/>
      <c r="K62" s="101"/>
      <c r="L62" s="101"/>
      <c r="M62" s="101"/>
      <c r="N62" s="131" t="s">
        <v>603</v>
      </c>
      <c r="O62" s="227"/>
      <c r="Q62" s="40" t="str">
        <f t="shared" si="69"/>
        <v>0</v>
      </c>
      <c r="R62" s="40" t="str">
        <f t="shared" si="70"/>
        <v>0</v>
      </c>
      <c r="S62" s="40" t="str">
        <f t="shared" si="71"/>
        <v>0</v>
      </c>
      <c r="T62" s="40" t="str">
        <f t="shared" si="72"/>
        <v>0</v>
      </c>
      <c r="U62" s="40" t="str">
        <f t="shared" si="73"/>
        <v>0</v>
      </c>
      <c r="V62" s="40" t="str">
        <f t="shared" si="74"/>
        <v>0</v>
      </c>
      <c r="W62" s="40" t="str">
        <f t="shared" si="75"/>
        <v>0</v>
      </c>
      <c r="X62" s="40" t="str">
        <f t="shared" si="76"/>
        <v>0</v>
      </c>
      <c r="Y62" s="40" t="str">
        <f t="shared" si="77"/>
        <v>0</v>
      </c>
    </row>
    <row r="63" spans="1:25" ht="118.15" customHeight="1" thickBot="1" x14ac:dyDescent="0.5">
      <c r="A63" s="41">
        <v>58</v>
      </c>
      <c r="B63" s="225" t="s">
        <v>1310</v>
      </c>
      <c r="C63" s="225"/>
      <c r="D63" s="101"/>
      <c r="E63" s="101"/>
      <c r="F63" s="101"/>
      <c r="G63" s="101"/>
      <c r="H63" s="101"/>
      <c r="I63" s="101"/>
      <c r="J63" s="101"/>
      <c r="K63" s="101"/>
      <c r="L63" s="101"/>
      <c r="M63" s="101"/>
      <c r="N63" s="131" t="s">
        <v>603</v>
      </c>
      <c r="O63" s="227"/>
      <c r="Q63" s="40" t="str">
        <f t="shared" si="69"/>
        <v>0</v>
      </c>
      <c r="R63" s="40" t="str">
        <f t="shared" si="70"/>
        <v>0</v>
      </c>
      <c r="S63" s="40" t="str">
        <f t="shared" si="71"/>
        <v>0</v>
      </c>
      <c r="T63" s="40" t="str">
        <f t="shared" si="72"/>
        <v>0</v>
      </c>
      <c r="U63" s="40" t="str">
        <f t="shared" si="73"/>
        <v>0</v>
      </c>
      <c r="V63" s="40" t="str">
        <f t="shared" si="74"/>
        <v>0</v>
      </c>
      <c r="W63" s="40" t="str">
        <f t="shared" si="75"/>
        <v>0</v>
      </c>
      <c r="X63" s="40" t="str">
        <f t="shared" si="76"/>
        <v>0</v>
      </c>
      <c r="Y63" s="40" t="str">
        <f t="shared" si="77"/>
        <v>0</v>
      </c>
    </row>
    <row r="64" spans="1:25" ht="113.25" customHeight="1" thickBot="1" x14ac:dyDescent="0.5">
      <c r="A64" s="41">
        <v>59</v>
      </c>
      <c r="B64" s="225" t="s">
        <v>1311</v>
      </c>
      <c r="C64" s="225"/>
      <c r="D64" s="101"/>
      <c r="E64" s="101"/>
      <c r="F64" s="101"/>
      <c r="G64" s="101"/>
      <c r="H64" s="101"/>
      <c r="I64" s="101"/>
      <c r="J64" s="101"/>
      <c r="K64" s="101"/>
      <c r="L64" s="101"/>
      <c r="M64" s="101"/>
      <c r="N64" s="131" t="s">
        <v>603</v>
      </c>
      <c r="O64" s="227"/>
      <c r="Q64" s="40" t="str">
        <f t="shared" si="69"/>
        <v>0</v>
      </c>
      <c r="R64" s="40" t="str">
        <f t="shared" si="70"/>
        <v>0</v>
      </c>
      <c r="S64" s="40" t="str">
        <f t="shared" si="71"/>
        <v>0</v>
      </c>
      <c r="T64" s="40" t="str">
        <f t="shared" si="72"/>
        <v>0</v>
      </c>
      <c r="U64" s="40" t="str">
        <f t="shared" si="73"/>
        <v>0</v>
      </c>
      <c r="V64" s="40" t="str">
        <f t="shared" si="74"/>
        <v>0</v>
      </c>
      <c r="W64" s="40" t="str">
        <f t="shared" si="75"/>
        <v>0</v>
      </c>
      <c r="X64" s="40" t="str">
        <f t="shared" si="76"/>
        <v>0</v>
      </c>
      <c r="Y64" s="40" t="str">
        <f t="shared" si="77"/>
        <v>0</v>
      </c>
    </row>
    <row r="65" spans="1:25" ht="112.15" customHeight="1" thickBot="1" x14ac:dyDescent="0.5">
      <c r="A65" s="41">
        <v>60</v>
      </c>
      <c r="B65" s="225" t="s">
        <v>1312</v>
      </c>
      <c r="C65" s="225"/>
      <c r="D65" s="101"/>
      <c r="E65" s="101"/>
      <c r="F65" s="101"/>
      <c r="G65" s="101"/>
      <c r="H65" s="101"/>
      <c r="I65" s="101"/>
      <c r="J65" s="101"/>
      <c r="K65" s="101"/>
      <c r="L65" s="101"/>
      <c r="M65" s="101"/>
      <c r="N65" s="131" t="s">
        <v>603</v>
      </c>
      <c r="O65" s="227"/>
      <c r="Q65" s="40" t="str">
        <f t="shared" si="69"/>
        <v>0</v>
      </c>
      <c r="R65" s="40" t="str">
        <f t="shared" si="70"/>
        <v>0</v>
      </c>
      <c r="S65" s="40" t="str">
        <f t="shared" si="71"/>
        <v>0</v>
      </c>
      <c r="T65" s="40" t="str">
        <f t="shared" si="72"/>
        <v>0</v>
      </c>
      <c r="U65" s="40" t="str">
        <f t="shared" si="73"/>
        <v>0</v>
      </c>
      <c r="V65" s="40" t="str">
        <f t="shared" si="74"/>
        <v>0</v>
      </c>
      <c r="W65" s="40" t="str">
        <f t="shared" si="75"/>
        <v>0</v>
      </c>
      <c r="X65" s="40" t="str">
        <f t="shared" si="76"/>
        <v>0</v>
      </c>
      <c r="Y65" s="40" t="str">
        <f t="shared" si="77"/>
        <v>0</v>
      </c>
    </row>
    <row r="66" spans="1:25" ht="61.15" customHeight="1" thickBot="1" x14ac:dyDescent="0.5">
      <c r="A66" s="41">
        <v>61</v>
      </c>
      <c r="B66" s="225" t="s">
        <v>1313</v>
      </c>
      <c r="C66" s="225"/>
      <c r="D66" s="101"/>
      <c r="E66" s="101"/>
      <c r="F66" s="101"/>
      <c r="G66" s="101"/>
      <c r="H66" s="101"/>
      <c r="I66" s="101"/>
      <c r="J66" s="101"/>
      <c r="K66" s="101"/>
      <c r="L66" s="101"/>
      <c r="M66" s="101"/>
      <c r="N66" s="131" t="s">
        <v>603</v>
      </c>
      <c r="O66" s="227"/>
      <c r="Q66" s="40" t="str">
        <f t="shared" si="69"/>
        <v>0</v>
      </c>
      <c r="R66" s="40" t="str">
        <f t="shared" si="70"/>
        <v>0</v>
      </c>
      <c r="S66" s="40" t="str">
        <f t="shared" si="71"/>
        <v>0</v>
      </c>
      <c r="T66" s="40" t="str">
        <f t="shared" si="72"/>
        <v>0</v>
      </c>
      <c r="U66" s="40" t="str">
        <f t="shared" si="73"/>
        <v>0</v>
      </c>
      <c r="V66" s="40" t="str">
        <f t="shared" si="74"/>
        <v>0</v>
      </c>
      <c r="W66" s="40" t="str">
        <f t="shared" si="75"/>
        <v>0</v>
      </c>
      <c r="X66" s="40" t="str">
        <f t="shared" si="76"/>
        <v>0</v>
      </c>
      <c r="Y66" s="40" t="str">
        <f t="shared" si="77"/>
        <v>0</v>
      </c>
    </row>
    <row r="67" spans="1:25" ht="94.5" customHeight="1" thickBot="1" x14ac:dyDescent="0.5">
      <c r="A67" s="41">
        <v>62</v>
      </c>
      <c r="B67" s="225" t="s">
        <v>1314</v>
      </c>
      <c r="C67" s="225"/>
      <c r="D67" s="101"/>
      <c r="E67" s="101"/>
      <c r="F67" s="101"/>
      <c r="G67" s="101"/>
      <c r="H67" s="101"/>
      <c r="I67" s="101"/>
      <c r="J67" s="101"/>
      <c r="K67" s="101"/>
      <c r="L67" s="101"/>
      <c r="M67" s="101"/>
      <c r="N67" s="131" t="s">
        <v>603</v>
      </c>
      <c r="O67" s="227"/>
      <c r="Q67" s="40" t="str">
        <f t="shared" si="69"/>
        <v>0</v>
      </c>
      <c r="R67" s="40" t="str">
        <f t="shared" si="70"/>
        <v>0</v>
      </c>
      <c r="S67" s="40" t="str">
        <f t="shared" si="71"/>
        <v>0</v>
      </c>
      <c r="T67" s="40" t="str">
        <f t="shared" si="72"/>
        <v>0</v>
      </c>
      <c r="U67" s="40" t="str">
        <f t="shared" si="73"/>
        <v>0</v>
      </c>
      <c r="V67" s="40" t="str">
        <f t="shared" si="74"/>
        <v>0</v>
      </c>
      <c r="W67" s="40" t="str">
        <f t="shared" si="75"/>
        <v>0</v>
      </c>
      <c r="X67" s="40" t="str">
        <f t="shared" si="76"/>
        <v>0</v>
      </c>
      <c r="Y67" s="40" t="str">
        <f t="shared" si="77"/>
        <v>0</v>
      </c>
    </row>
    <row r="68" spans="1:25" ht="78" customHeight="1" thickBot="1" x14ac:dyDescent="0.5">
      <c r="A68" s="41">
        <v>63</v>
      </c>
      <c r="B68" s="225" t="s">
        <v>1315</v>
      </c>
      <c r="C68" s="225"/>
      <c r="D68" s="101"/>
      <c r="E68" s="101"/>
      <c r="F68" s="101"/>
      <c r="G68" s="101"/>
      <c r="H68" s="101"/>
      <c r="I68" s="101"/>
      <c r="J68" s="101"/>
      <c r="K68" s="101"/>
      <c r="L68" s="101"/>
      <c r="M68" s="101"/>
      <c r="N68" s="131" t="s">
        <v>603</v>
      </c>
      <c r="O68" s="227"/>
      <c r="Q68" s="40" t="str">
        <f t="shared" si="69"/>
        <v>0</v>
      </c>
      <c r="R68" s="40" t="str">
        <f t="shared" si="70"/>
        <v>0</v>
      </c>
      <c r="S68" s="40" t="str">
        <f t="shared" si="71"/>
        <v>0</v>
      </c>
      <c r="T68" s="40" t="str">
        <f t="shared" si="72"/>
        <v>0</v>
      </c>
      <c r="U68" s="40" t="str">
        <f t="shared" si="73"/>
        <v>0</v>
      </c>
      <c r="V68" s="40" t="str">
        <f t="shared" si="74"/>
        <v>0</v>
      </c>
      <c r="W68" s="40" t="str">
        <f t="shared" si="75"/>
        <v>0</v>
      </c>
      <c r="X68" s="40" t="str">
        <f t="shared" si="76"/>
        <v>0</v>
      </c>
      <c r="Y68" s="40" t="str">
        <f t="shared" si="77"/>
        <v>0</v>
      </c>
    </row>
    <row r="69" spans="1:25" ht="79.150000000000006" customHeight="1" thickBot="1" x14ac:dyDescent="0.5">
      <c r="A69" s="41">
        <v>64</v>
      </c>
      <c r="B69" s="225" t="s">
        <v>1316</v>
      </c>
      <c r="C69" s="225"/>
      <c r="D69" s="101"/>
      <c r="E69" s="101"/>
      <c r="F69" s="101"/>
      <c r="G69" s="101"/>
      <c r="H69" s="101"/>
      <c r="I69" s="101"/>
      <c r="J69" s="101"/>
      <c r="K69" s="101"/>
      <c r="L69" s="101"/>
      <c r="M69" s="101"/>
      <c r="N69" s="131" t="s">
        <v>603</v>
      </c>
      <c r="O69" s="227"/>
      <c r="Q69" s="40" t="str">
        <f t="shared" si="69"/>
        <v>0</v>
      </c>
      <c r="R69" s="40" t="str">
        <f t="shared" si="70"/>
        <v>0</v>
      </c>
      <c r="S69" s="40" t="str">
        <f t="shared" si="71"/>
        <v>0</v>
      </c>
      <c r="T69" s="40" t="str">
        <f t="shared" si="72"/>
        <v>0</v>
      </c>
      <c r="U69" s="40" t="str">
        <f t="shared" si="73"/>
        <v>0</v>
      </c>
      <c r="V69" s="40" t="str">
        <f t="shared" si="74"/>
        <v>0</v>
      </c>
      <c r="W69" s="40" t="str">
        <f t="shared" si="75"/>
        <v>0</v>
      </c>
      <c r="X69" s="40" t="str">
        <f t="shared" si="76"/>
        <v>0</v>
      </c>
      <c r="Y69" s="40" t="str">
        <f t="shared" si="77"/>
        <v>0</v>
      </c>
    </row>
    <row r="70" spans="1:25" ht="77.25" customHeight="1" thickBot="1" x14ac:dyDescent="0.5">
      <c r="A70" s="41">
        <v>65</v>
      </c>
      <c r="B70" s="225" t="s">
        <v>1317</v>
      </c>
      <c r="C70" s="225"/>
      <c r="D70" s="101"/>
      <c r="E70" s="101"/>
      <c r="F70" s="101"/>
      <c r="G70" s="101"/>
      <c r="H70" s="101"/>
      <c r="I70" s="101"/>
      <c r="J70" s="101"/>
      <c r="K70" s="101"/>
      <c r="L70" s="101"/>
      <c r="M70" s="101"/>
      <c r="N70" s="131" t="s">
        <v>603</v>
      </c>
      <c r="O70" s="227"/>
      <c r="Q70" s="40" t="str">
        <f t="shared" si="69"/>
        <v>0</v>
      </c>
      <c r="R70" s="40" t="str">
        <f t="shared" si="70"/>
        <v>0</v>
      </c>
      <c r="S70" s="40" t="str">
        <f t="shared" si="71"/>
        <v>0</v>
      </c>
      <c r="T70" s="40" t="str">
        <f t="shared" si="72"/>
        <v>0</v>
      </c>
      <c r="U70" s="40" t="str">
        <f t="shared" si="73"/>
        <v>0</v>
      </c>
      <c r="V70" s="40" t="str">
        <f t="shared" si="74"/>
        <v>0</v>
      </c>
      <c r="W70" s="40" t="str">
        <f t="shared" si="75"/>
        <v>0</v>
      </c>
      <c r="X70" s="40" t="str">
        <f t="shared" si="76"/>
        <v>0</v>
      </c>
      <c r="Y70" s="40" t="str">
        <f t="shared" si="77"/>
        <v>0</v>
      </c>
    </row>
    <row r="71" spans="1:25" ht="93.4" customHeight="1" thickBot="1" x14ac:dyDescent="0.5">
      <c r="A71" s="41">
        <v>66</v>
      </c>
      <c r="B71" s="225" t="s">
        <v>1318</v>
      </c>
      <c r="C71" s="225"/>
      <c r="D71" s="101"/>
      <c r="E71" s="101"/>
      <c r="F71" s="101"/>
      <c r="G71" s="101"/>
      <c r="H71" s="101"/>
      <c r="I71" s="101"/>
      <c r="J71" s="101"/>
      <c r="K71" s="101"/>
      <c r="L71" s="101"/>
      <c r="M71" s="101"/>
      <c r="N71" s="131" t="s">
        <v>603</v>
      </c>
      <c r="O71" s="227"/>
      <c r="Q71" s="40" t="str">
        <f t="shared" si="69"/>
        <v>0</v>
      </c>
      <c r="R71" s="40" t="str">
        <f t="shared" si="70"/>
        <v>0</v>
      </c>
      <c r="S71" s="40" t="str">
        <f t="shared" si="71"/>
        <v>0</v>
      </c>
      <c r="T71" s="40" t="str">
        <f t="shared" si="72"/>
        <v>0</v>
      </c>
      <c r="U71" s="40" t="str">
        <f t="shared" si="73"/>
        <v>0</v>
      </c>
      <c r="V71" s="40" t="str">
        <f t="shared" si="74"/>
        <v>0</v>
      </c>
      <c r="W71" s="40" t="str">
        <f t="shared" si="75"/>
        <v>0</v>
      </c>
      <c r="X71" s="40" t="str">
        <f t="shared" si="76"/>
        <v>0</v>
      </c>
      <c r="Y71" s="40" t="str">
        <f t="shared" si="77"/>
        <v>0</v>
      </c>
    </row>
    <row r="72" spans="1:25" ht="78" customHeight="1" thickBot="1" x14ac:dyDescent="0.5">
      <c r="A72" s="41">
        <v>67</v>
      </c>
      <c r="B72" s="225" t="s">
        <v>788</v>
      </c>
      <c r="C72" s="225"/>
      <c r="D72" s="101"/>
      <c r="E72" s="101"/>
      <c r="F72" s="101"/>
      <c r="G72" s="101"/>
      <c r="H72" s="101"/>
      <c r="I72" s="101"/>
      <c r="J72" s="101"/>
      <c r="K72" s="101"/>
      <c r="L72" s="101"/>
      <c r="M72" s="101"/>
      <c r="N72" s="131" t="s">
        <v>603</v>
      </c>
      <c r="O72" s="227"/>
      <c r="Q72" s="40" t="str">
        <f t="shared" si="69"/>
        <v>0</v>
      </c>
      <c r="R72" s="40" t="str">
        <f t="shared" si="70"/>
        <v>0</v>
      </c>
      <c r="S72" s="40" t="str">
        <f t="shared" si="71"/>
        <v>0</v>
      </c>
      <c r="T72" s="40" t="str">
        <f t="shared" si="72"/>
        <v>0</v>
      </c>
      <c r="U72" s="40" t="str">
        <f t="shared" si="73"/>
        <v>0</v>
      </c>
      <c r="V72" s="40" t="str">
        <f t="shared" si="74"/>
        <v>0</v>
      </c>
      <c r="W72" s="40" t="str">
        <f t="shared" si="75"/>
        <v>0</v>
      </c>
      <c r="X72" s="40" t="str">
        <f t="shared" si="76"/>
        <v>0</v>
      </c>
      <c r="Y72" s="40" t="str">
        <f t="shared" si="77"/>
        <v>0</v>
      </c>
    </row>
    <row r="73" spans="1:25" ht="78" customHeight="1" thickBot="1" x14ac:dyDescent="0.5">
      <c r="A73" s="41">
        <v>68</v>
      </c>
      <c r="B73" s="225" t="s">
        <v>789</v>
      </c>
      <c r="C73" s="225"/>
      <c r="D73" s="101"/>
      <c r="E73" s="101"/>
      <c r="F73" s="101"/>
      <c r="G73" s="101"/>
      <c r="H73" s="101"/>
      <c r="I73" s="101"/>
      <c r="J73" s="101"/>
      <c r="K73" s="101"/>
      <c r="L73" s="101"/>
      <c r="M73" s="101"/>
      <c r="N73" s="131" t="s">
        <v>603</v>
      </c>
      <c r="O73" s="227" t="s">
        <v>747</v>
      </c>
      <c r="Q73" s="40" t="str">
        <f t="shared" si="69"/>
        <v>0</v>
      </c>
      <c r="R73" s="40" t="str">
        <f t="shared" si="70"/>
        <v>0</v>
      </c>
      <c r="S73" s="40" t="str">
        <f t="shared" si="71"/>
        <v>0</v>
      </c>
      <c r="T73" s="40" t="str">
        <f t="shared" si="72"/>
        <v>0</v>
      </c>
      <c r="U73" s="40" t="str">
        <f t="shared" si="73"/>
        <v>0</v>
      </c>
      <c r="V73" s="40" t="str">
        <f t="shared" si="74"/>
        <v>0</v>
      </c>
      <c r="W73" s="40" t="str">
        <f t="shared" si="75"/>
        <v>0</v>
      </c>
      <c r="X73" s="40" t="str">
        <f t="shared" si="76"/>
        <v>0</v>
      </c>
      <c r="Y73" s="40" t="str">
        <f t="shared" si="77"/>
        <v>0</v>
      </c>
    </row>
    <row r="74" spans="1:25" ht="91.5" customHeight="1" thickBot="1" x14ac:dyDescent="0.5">
      <c r="A74" s="41">
        <v>69</v>
      </c>
      <c r="B74" s="225" t="s">
        <v>790</v>
      </c>
      <c r="C74" s="225"/>
      <c r="D74" s="101"/>
      <c r="E74" s="101"/>
      <c r="F74" s="101"/>
      <c r="G74" s="101"/>
      <c r="H74" s="101"/>
      <c r="I74" s="101"/>
      <c r="J74" s="101"/>
      <c r="K74" s="101"/>
      <c r="L74" s="101"/>
      <c r="M74" s="101"/>
      <c r="N74" s="131" t="s">
        <v>603</v>
      </c>
      <c r="O74" s="227"/>
      <c r="Q74" s="40" t="str">
        <f t="shared" si="69"/>
        <v>0</v>
      </c>
      <c r="R74" s="40" t="str">
        <f t="shared" si="70"/>
        <v>0</v>
      </c>
      <c r="S74" s="40" t="str">
        <f t="shared" si="71"/>
        <v>0</v>
      </c>
      <c r="T74" s="40" t="str">
        <f t="shared" si="72"/>
        <v>0</v>
      </c>
      <c r="U74" s="40" t="str">
        <f t="shared" si="73"/>
        <v>0</v>
      </c>
      <c r="V74" s="40" t="str">
        <f t="shared" si="74"/>
        <v>0</v>
      </c>
      <c r="W74" s="40" t="str">
        <f t="shared" si="75"/>
        <v>0</v>
      </c>
      <c r="X74" s="40" t="str">
        <f t="shared" si="76"/>
        <v>0</v>
      </c>
      <c r="Y74" s="40" t="str">
        <f t="shared" si="77"/>
        <v>0</v>
      </c>
    </row>
    <row r="75" spans="1:25" ht="93" customHeight="1" thickBot="1" x14ac:dyDescent="0.5">
      <c r="A75" s="41">
        <v>70</v>
      </c>
      <c r="B75" s="225" t="s">
        <v>791</v>
      </c>
      <c r="C75" s="225"/>
      <c r="D75" s="101"/>
      <c r="E75" s="101"/>
      <c r="F75" s="101"/>
      <c r="G75" s="101"/>
      <c r="H75" s="101"/>
      <c r="I75" s="101"/>
      <c r="J75" s="101"/>
      <c r="K75" s="101"/>
      <c r="L75" s="101"/>
      <c r="M75" s="101"/>
      <c r="N75" s="131" t="s">
        <v>603</v>
      </c>
      <c r="O75" s="227" t="s">
        <v>746</v>
      </c>
      <c r="Q75" s="40" t="str">
        <f t="shared" si="69"/>
        <v>0</v>
      </c>
      <c r="R75" s="40" t="str">
        <f t="shared" si="70"/>
        <v>0</v>
      </c>
      <c r="S75" s="40" t="str">
        <f t="shared" si="71"/>
        <v>0</v>
      </c>
      <c r="T75" s="40" t="str">
        <f t="shared" si="72"/>
        <v>0</v>
      </c>
      <c r="U75" s="40" t="str">
        <f t="shared" si="73"/>
        <v>0</v>
      </c>
      <c r="V75" s="40" t="str">
        <f t="shared" si="74"/>
        <v>0</v>
      </c>
      <c r="W75" s="40" t="str">
        <f t="shared" si="75"/>
        <v>0</v>
      </c>
      <c r="X75" s="40" t="str">
        <f t="shared" si="76"/>
        <v>0</v>
      </c>
      <c r="Y75" s="40" t="str">
        <f t="shared" si="77"/>
        <v>0</v>
      </c>
    </row>
    <row r="76" spans="1:25" ht="105.75" customHeight="1" thickBot="1" x14ac:dyDescent="0.5">
      <c r="A76" s="41">
        <v>71</v>
      </c>
      <c r="B76" s="225" t="s">
        <v>792</v>
      </c>
      <c r="C76" s="225"/>
      <c r="D76" s="101"/>
      <c r="E76" s="101"/>
      <c r="F76" s="101"/>
      <c r="G76" s="101"/>
      <c r="H76" s="101"/>
      <c r="I76" s="101"/>
      <c r="J76" s="101"/>
      <c r="K76" s="101"/>
      <c r="L76" s="101"/>
      <c r="M76" s="101"/>
      <c r="N76" s="131" t="s">
        <v>603</v>
      </c>
      <c r="O76" s="227"/>
      <c r="Q76" s="40" t="str">
        <f t="shared" si="69"/>
        <v>0</v>
      </c>
      <c r="R76" s="40" t="str">
        <f t="shared" si="70"/>
        <v>0</v>
      </c>
      <c r="S76" s="40" t="str">
        <f t="shared" si="71"/>
        <v>0</v>
      </c>
      <c r="T76" s="40" t="str">
        <f t="shared" si="72"/>
        <v>0</v>
      </c>
      <c r="U76" s="40" t="str">
        <f t="shared" si="73"/>
        <v>0</v>
      </c>
      <c r="V76" s="40" t="str">
        <f t="shared" si="74"/>
        <v>0</v>
      </c>
      <c r="W76" s="40" t="str">
        <f t="shared" si="75"/>
        <v>0</v>
      </c>
      <c r="X76" s="40" t="str">
        <f t="shared" si="76"/>
        <v>0</v>
      </c>
      <c r="Y76" s="40" t="str">
        <f t="shared" si="77"/>
        <v>0</v>
      </c>
    </row>
    <row r="77" spans="1:25" ht="115.9" customHeight="1" thickBot="1" x14ac:dyDescent="0.5">
      <c r="A77" s="41">
        <v>72</v>
      </c>
      <c r="B77" s="225" t="s">
        <v>793</v>
      </c>
      <c r="C77" s="225"/>
      <c r="D77" s="101"/>
      <c r="E77" s="101"/>
      <c r="F77" s="101"/>
      <c r="G77" s="101"/>
      <c r="H77" s="101"/>
      <c r="I77" s="101"/>
      <c r="J77" s="101"/>
      <c r="K77" s="101"/>
      <c r="L77" s="101"/>
      <c r="M77" s="101"/>
      <c r="N77" s="131" t="s">
        <v>603</v>
      </c>
      <c r="O77" s="227"/>
      <c r="Q77" s="40" t="str">
        <f t="shared" si="69"/>
        <v>0</v>
      </c>
      <c r="R77" s="40" t="str">
        <f t="shared" si="70"/>
        <v>0</v>
      </c>
      <c r="S77" s="40" t="str">
        <f t="shared" si="71"/>
        <v>0</v>
      </c>
      <c r="T77" s="40" t="str">
        <f t="shared" si="72"/>
        <v>0</v>
      </c>
      <c r="U77" s="40" t="str">
        <f t="shared" si="73"/>
        <v>0</v>
      </c>
      <c r="V77" s="40" t="str">
        <f t="shared" si="74"/>
        <v>0</v>
      </c>
      <c r="W77" s="40" t="str">
        <f t="shared" si="75"/>
        <v>0</v>
      </c>
      <c r="X77" s="40" t="str">
        <f t="shared" si="76"/>
        <v>0</v>
      </c>
      <c r="Y77" s="40" t="str">
        <f t="shared" si="77"/>
        <v>0</v>
      </c>
    </row>
    <row r="78" spans="1:25" s="36" customFormat="1" ht="40.5" customHeight="1" thickBot="1" x14ac:dyDescent="0.6">
      <c r="A78" s="180" t="s">
        <v>336</v>
      </c>
      <c r="B78" s="180"/>
      <c r="C78" s="181"/>
      <c r="D78" s="100"/>
      <c r="E78" s="47">
        <f>(Q78/72)*100</f>
        <v>0</v>
      </c>
      <c r="F78" s="47">
        <f t="shared" ref="F78:M78" si="78">(R78/72)*100</f>
        <v>0</v>
      </c>
      <c r="G78" s="47">
        <f t="shared" si="78"/>
        <v>0</v>
      </c>
      <c r="H78" s="47">
        <f t="shared" si="78"/>
        <v>0</v>
      </c>
      <c r="I78" s="47">
        <f t="shared" si="78"/>
        <v>0</v>
      </c>
      <c r="J78" s="47">
        <f t="shared" si="78"/>
        <v>0</v>
      </c>
      <c r="K78" s="47">
        <f t="shared" si="78"/>
        <v>0</v>
      </c>
      <c r="L78" s="47">
        <f t="shared" si="78"/>
        <v>0</v>
      </c>
      <c r="M78" s="47">
        <f t="shared" si="78"/>
        <v>0</v>
      </c>
      <c r="N78" s="132"/>
      <c r="O78" s="48"/>
      <c r="Q78" s="61">
        <f>SUM(Q6+Q7+Q8+Q9+Q10+Q11+Q12+Q13+Q14+Q15+Q16+Q17+Q18+Q19+Q20+Q20+Q21+Q22+Q23+Q24+Q25+Q26+Q27+Q28+Q29+Q30+Q31+Q32+Q33+Q34+Q35+Q36+Q37+Q38+Q39+Q40+Q41+Q42+Q43+Q44+Q45+Q46+Q47+Q48+Q49+Q50+Q51+Q52+Q53+Q54+Q55+Q56+Q57+Q58+Q59+Q60+Q61+Q62+Q63+Q64+Q65+Q66+Q67+Q68+Q69+Q70+Q71+Q72+Q73+Q74+Q75+Q76+Q77)</f>
        <v>0</v>
      </c>
      <c r="R78" s="61">
        <f t="shared" ref="R78:Y78" si="79">SUM(R6+R7+R8+R9+R10+R11+R12+R13+R14+R15+R16+R17+R18+R19+R20+R20+R21+R22+R23+R24+R25+R26+R27+R28+R29+R30+R31+R32+R33+R34+R35+R36+R37+R38+R39+R40+R41+R42+R43+R44+R45+R46+R47+R48+R49+R50+R51+R52+R53+R54+R55+R56+R57+R58+R59+R60+R61+R62+R63+R64+R65+R66+R67+R68+R69+R70+R71+R72+R73+R74+R75+R76+R77)</f>
        <v>0</v>
      </c>
      <c r="S78" s="61">
        <f t="shared" si="79"/>
        <v>0</v>
      </c>
      <c r="T78" s="61">
        <f t="shared" si="79"/>
        <v>0</v>
      </c>
      <c r="U78" s="61">
        <f t="shared" si="79"/>
        <v>0</v>
      </c>
      <c r="V78" s="61">
        <f t="shared" si="79"/>
        <v>0</v>
      </c>
      <c r="W78" s="61">
        <f t="shared" si="79"/>
        <v>0</v>
      </c>
      <c r="X78" s="61">
        <f t="shared" si="79"/>
        <v>0</v>
      </c>
      <c r="Y78" s="61">
        <f t="shared" si="79"/>
        <v>0</v>
      </c>
    </row>
  </sheetData>
  <protectedRanges>
    <protectedRange sqref="D5:N5 E10:N11 E15:N20" name="Range7"/>
    <protectedRange sqref="E5:N5 E10:N11 E15:N20" name="Range1"/>
    <protectedRange sqref="D10:D11 D15:D20" name="Range6_1"/>
    <protectedRange sqref="E12:N14 E6:N9" name="Range7_1"/>
    <protectedRange sqref="E12:N14 E6:N9" name="Range1_1"/>
    <protectedRange sqref="D12:D14 D6:D9" name="Range6_1_1"/>
    <protectedRange sqref="E21:N24" name="Range7_3"/>
    <protectedRange sqref="E21:N24" name="Range1_3"/>
    <protectedRange sqref="D21:D24" name="Range6_1_3"/>
    <protectedRange sqref="N25:N77" name="Range7_2_2"/>
    <protectedRange sqref="N25:N77" name="Range1_2_2"/>
    <protectedRange sqref="D25:M77" name="Range7_4_4"/>
  </protectedRanges>
  <mergeCells count="82">
    <mergeCell ref="A78:C78"/>
    <mergeCell ref="O25:O26"/>
    <mergeCell ref="O28:O34"/>
    <mergeCell ref="O35:O72"/>
    <mergeCell ref="O73:O74"/>
    <mergeCell ref="O75:O77"/>
    <mergeCell ref="B73:C73"/>
    <mergeCell ref="B74:C74"/>
    <mergeCell ref="B75:C75"/>
    <mergeCell ref="B76:C76"/>
    <mergeCell ref="B77:C77"/>
    <mergeCell ref="B68:C68"/>
    <mergeCell ref="B69:C69"/>
    <mergeCell ref="B70:C70"/>
    <mergeCell ref="B71:C71"/>
    <mergeCell ref="B72:C72"/>
    <mergeCell ref="B67:C67"/>
    <mergeCell ref="B56:C56"/>
    <mergeCell ref="B57:C57"/>
    <mergeCell ref="B58:C58"/>
    <mergeCell ref="B59:C59"/>
    <mergeCell ref="B60:C60"/>
    <mergeCell ref="B61:C61"/>
    <mergeCell ref="B62:C62"/>
    <mergeCell ref="B63:C63"/>
    <mergeCell ref="B64:C64"/>
    <mergeCell ref="B65:C65"/>
    <mergeCell ref="B66:C66"/>
    <mergeCell ref="B55:C55"/>
    <mergeCell ref="B44:C44"/>
    <mergeCell ref="B45:C45"/>
    <mergeCell ref="B46:C46"/>
    <mergeCell ref="B47:C47"/>
    <mergeCell ref="B48:C48"/>
    <mergeCell ref="B49:C49"/>
    <mergeCell ref="B50:C50"/>
    <mergeCell ref="B51:C51"/>
    <mergeCell ref="B52:C52"/>
    <mergeCell ref="B53:C53"/>
    <mergeCell ref="B54:C54"/>
    <mergeCell ref="B43:C43"/>
    <mergeCell ref="B32:C32"/>
    <mergeCell ref="B33:C33"/>
    <mergeCell ref="B34:C34"/>
    <mergeCell ref="B35:C35"/>
    <mergeCell ref="B36:C36"/>
    <mergeCell ref="B37:C37"/>
    <mergeCell ref="B38:C38"/>
    <mergeCell ref="B39:C39"/>
    <mergeCell ref="B40:C40"/>
    <mergeCell ref="B41:C41"/>
    <mergeCell ref="B42:C42"/>
    <mergeCell ref="B31:C31"/>
    <mergeCell ref="B20:C20"/>
    <mergeCell ref="B21:C21"/>
    <mergeCell ref="B22:C22"/>
    <mergeCell ref="B23:C23"/>
    <mergeCell ref="B24:C24"/>
    <mergeCell ref="B25:C25"/>
    <mergeCell ref="B26:C26"/>
    <mergeCell ref="B27:C27"/>
    <mergeCell ref="B28:C28"/>
    <mergeCell ref="B29:C29"/>
    <mergeCell ref="B30:C30"/>
    <mergeCell ref="B19:C19"/>
    <mergeCell ref="B8:C8"/>
    <mergeCell ref="B9:C9"/>
    <mergeCell ref="B10:C10"/>
    <mergeCell ref="B11:C11"/>
    <mergeCell ref="B12:C12"/>
    <mergeCell ref="B13:C13"/>
    <mergeCell ref="B14:C14"/>
    <mergeCell ref="B15:C15"/>
    <mergeCell ref="B16:C16"/>
    <mergeCell ref="B17:C17"/>
    <mergeCell ref="B18:C18"/>
    <mergeCell ref="B7:C7"/>
    <mergeCell ref="A1:O1"/>
    <mergeCell ref="A2:O2"/>
    <mergeCell ref="A3:O3"/>
    <mergeCell ref="A5:C5"/>
    <mergeCell ref="B6:C6"/>
  </mergeCells>
  <conditionalFormatting sqref="D6:D24">
    <cfRule type="expression" dxfId="385" priority="31">
      <formula>#REF!=2</formula>
    </cfRule>
    <cfRule type="expression" dxfId="384" priority="29">
      <formula>#REF!=0</formula>
    </cfRule>
    <cfRule type="expression" dxfId="383" priority="30">
      <formula>#REF!=1</formula>
    </cfRule>
  </conditionalFormatting>
  <conditionalFormatting sqref="D25:D77">
    <cfRule type="expression" dxfId="382" priority="32">
      <formula>D25=0</formula>
    </cfRule>
  </conditionalFormatting>
  <conditionalFormatting sqref="D25:E77">
    <cfRule type="expression" dxfId="381" priority="34">
      <formula>D25=M25</formula>
    </cfRule>
    <cfRule type="expression" dxfId="380" priority="33">
      <formula>D25&lt;&gt;M25</formula>
    </cfRule>
  </conditionalFormatting>
  <conditionalFormatting sqref="E6:E9">
    <cfRule type="expression" dxfId="379" priority="26">
      <formula>E6&lt;N6</formula>
    </cfRule>
    <cfRule type="expression" dxfId="378" priority="27">
      <formula>E6&gt;N6</formula>
    </cfRule>
  </conditionalFormatting>
  <conditionalFormatting sqref="E10:E11">
    <cfRule type="expression" dxfId="377" priority="1463">
      <formula>E10&gt;N10</formula>
    </cfRule>
    <cfRule type="expression" dxfId="376" priority="1464">
      <formula>E10&lt;N10</formula>
    </cfRule>
  </conditionalFormatting>
  <conditionalFormatting sqref="E12:E14">
    <cfRule type="expression" dxfId="375" priority="1373">
      <formula>E12&lt;N12</formula>
    </cfRule>
    <cfRule type="expression" dxfId="374" priority="1374">
      <formula>E12&gt;N12</formula>
    </cfRule>
  </conditionalFormatting>
  <conditionalFormatting sqref="E15:E20">
    <cfRule type="expression" dxfId="373" priority="160">
      <formula>E15&lt;N15</formula>
    </cfRule>
    <cfRule type="expression" dxfId="372" priority="159">
      <formula>E15&gt;N15</formula>
    </cfRule>
  </conditionalFormatting>
  <conditionalFormatting sqref="E21:E24">
    <cfRule type="expression" dxfId="371" priority="87">
      <formula>E21&lt;N21</formula>
    </cfRule>
    <cfRule type="expression" dxfId="370" priority="88">
      <formula>E21&gt;N21</formula>
    </cfRule>
  </conditionalFormatting>
  <conditionalFormatting sqref="E6:M77">
    <cfRule type="expression" dxfId="369" priority="1">
      <formula>E6=0</formula>
    </cfRule>
  </conditionalFormatting>
  <conditionalFormatting sqref="F6:F9">
    <cfRule type="expression" dxfId="368" priority="23">
      <formula>F6&lt;N6</formula>
    </cfRule>
    <cfRule type="expression" dxfId="367" priority="24">
      <formula>F6&gt;N6</formula>
    </cfRule>
  </conditionalFormatting>
  <conditionalFormatting sqref="F10:F11">
    <cfRule type="expression" dxfId="366" priority="1460">
      <formula>F10&gt;N10</formula>
    </cfRule>
    <cfRule type="expression" dxfId="365" priority="1461">
      <formula>F10&lt;N10</formula>
    </cfRule>
  </conditionalFormatting>
  <conditionalFormatting sqref="F12:F14">
    <cfRule type="expression" dxfId="364" priority="1370">
      <formula>F12&lt;N12</formula>
    </cfRule>
    <cfRule type="expression" dxfId="363" priority="1371">
      <formula>F12&gt;N12</formula>
    </cfRule>
  </conditionalFormatting>
  <conditionalFormatting sqref="F15:F20">
    <cfRule type="expression" dxfId="362" priority="156">
      <formula>F15&gt;N15</formula>
    </cfRule>
    <cfRule type="expression" dxfId="361" priority="157">
      <formula>F15&lt;N15</formula>
    </cfRule>
  </conditionalFormatting>
  <conditionalFormatting sqref="F21:F24">
    <cfRule type="expression" dxfId="360" priority="84">
      <formula>F21&lt;N21</formula>
    </cfRule>
    <cfRule type="expression" dxfId="359" priority="85">
      <formula>F21&gt;N21</formula>
    </cfRule>
  </conditionalFormatting>
  <conditionalFormatting sqref="F25:F77">
    <cfRule type="expression" dxfId="358" priority="58">
      <formula>F25=N25</formula>
    </cfRule>
    <cfRule type="expression" dxfId="357" priority="57">
      <formula>F25&lt;&gt;N25</formula>
    </cfRule>
  </conditionalFormatting>
  <conditionalFormatting sqref="G6:G9">
    <cfRule type="expression" dxfId="356" priority="20">
      <formula>G6&lt;N6</formula>
    </cfRule>
    <cfRule type="expression" dxfId="355" priority="21">
      <formula>G6&gt;N6</formula>
    </cfRule>
  </conditionalFormatting>
  <conditionalFormatting sqref="G10:G11">
    <cfRule type="expression" dxfId="354" priority="1457">
      <formula>G10&gt;N10</formula>
    </cfRule>
    <cfRule type="expression" dxfId="353" priority="1458">
      <formula>G10&lt;N10</formula>
    </cfRule>
  </conditionalFormatting>
  <conditionalFormatting sqref="G12:G14">
    <cfRule type="expression" dxfId="352" priority="1367">
      <formula>G12&lt;N12</formula>
    </cfRule>
    <cfRule type="expression" dxfId="351" priority="1368">
      <formula>G12&gt;N12</formula>
    </cfRule>
  </conditionalFormatting>
  <conditionalFormatting sqref="G15:G20">
    <cfRule type="expression" dxfId="350" priority="154">
      <formula>G15&lt;N15</formula>
    </cfRule>
    <cfRule type="expression" dxfId="349" priority="153">
      <formula>G15&gt;N15</formula>
    </cfRule>
  </conditionalFormatting>
  <conditionalFormatting sqref="G21:G24">
    <cfRule type="expression" dxfId="348" priority="82">
      <formula>G21&gt;N21</formula>
    </cfRule>
    <cfRule type="expression" dxfId="347" priority="81">
      <formula>G21&lt;N21</formula>
    </cfRule>
  </conditionalFormatting>
  <conditionalFormatting sqref="G25:G77">
    <cfRule type="expression" dxfId="346" priority="55">
      <formula>G25=N25</formula>
    </cfRule>
    <cfRule type="expression" dxfId="345" priority="54">
      <formula>G25&lt;&gt;N25</formula>
    </cfRule>
  </conditionalFormatting>
  <conditionalFormatting sqref="H25:H77">
    <cfRule type="expression" dxfId="344" priority="51">
      <formula>H25&lt;&gt;N25</formula>
    </cfRule>
    <cfRule type="expression" dxfId="343" priority="52">
      <formula>H25=N25</formula>
    </cfRule>
  </conditionalFormatting>
  <conditionalFormatting sqref="H6:I9">
    <cfRule type="expression" dxfId="342" priority="15">
      <formula>H6&gt;$N6</formula>
    </cfRule>
    <cfRule type="expression" dxfId="341" priority="14">
      <formula>H6&lt;$N6</formula>
    </cfRule>
  </conditionalFormatting>
  <conditionalFormatting sqref="H10:I11">
    <cfRule type="expression" dxfId="340" priority="1452">
      <formula>H10&lt;$N10</formula>
    </cfRule>
    <cfRule type="expression" dxfId="339" priority="1451">
      <formula>H10&gt;$N10</formula>
    </cfRule>
  </conditionalFormatting>
  <conditionalFormatting sqref="H12:I14">
    <cfRule type="expression" dxfId="338" priority="1361">
      <formula>H12&lt;$N12</formula>
    </cfRule>
    <cfRule type="expression" dxfId="337" priority="1362">
      <formula>H12&gt;$N12</formula>
    </cfRule>
  </conditionalFormatting>
  <conditionalFormatting sqref="H15:I20">
    <cfRule type="expression" dxfId="336" priority="148">
      <formula>H15&lt;$N15</formula>
    </cfRule>
    <cfRule type="expression" dxfId="335" priority="147">
      <formula>H15&gt;$N15</formula>
    </cfRule>
  </conditionalFormatting>
  <conditionalFormatting sqref="H21:I24">
    <cfRule type="expression" dxfId="334" priority="75">
      <formula>H21&lt;$N21</formula>
    </cfRule>
    <cfRule type="expression" dxfId="333" priority="76">
      <formula>H21&gt;$N21</formula>
    </cfRule>
  </conditionalFormatting>
  <conditionalFormatting sqref="I25:I77">
    <cfRule type="expression" dxfId="332" priority="49">
      <formula>I25=N25</formula>
    </cfRule>
    <cfRule type="expression" dxfId="331" priority="48">
      <formula>I25&lt;&gt;N25</formula>
    </cfRule>
  </conditionalFormatting>
  <conditionalFormatting sqref="J6:J9">
    <cfRule type="expression" dxfId="330" priority="12">
      <formula>J6&gt;N6</formula>
    </cfRule>
    <cfRule type="expression" dxfId="329" priority="11">
      <formula>J6&lt;N6</formula>
    </cfRule>
  </conditionalFormatting>
  <conditionalFormatting sqref="J10:J11">
    <cfRule type="expression" dxfId="328" priority="1448">
      <formula>J10&gt;N10</formula>
    </cfRule>
    <cfRule type="expression" dxfId="327" priority="1449">
      <formula>J10&lt;N10</formula>
    </cfRule>
  </conditionalFormatting>
  <conditionalFormatting sqref="J12:J14">
    <cfRule type="expression" dxfId="326" priority="1358">
      <formula>J12&lt;N12</formula>
    </cfRule>
    <cfRule type="expression" dxfId="325" priority="1359">
      <formula>J12&gt;N12</formula>
    </cfRule>
  </conditionalFormatting>
  <conditionalFormatting sqref="J15:J20">
    <cfRule type="expression" dxfId="324" priority="145">
      <formula>J15&lt;N15</formula>
    </cfRule>
    <cfRule type="expression" dxfId="323" priority="144">
      <formula>J15&gt;N15</formula>
    </cfRule>
  </conditionalFormatting>
  <conditionalFormatting sqref="J21:J24">
    <cfRule type="expression" dxfId="322" priority="72">
      <formula>J21&lt;N21</formula>
    </cfRule>
    <cfRule type="expression" dxfId="321" priority="73">
      <formula>J21&gt;N21</formula>
    </cfRule>
  </conditionalFormatting>
  <conditionalFormatting sqref="J25:J77">
    <cfRule type="expression" dxfId="320" priority="46">
      <formula>J25=N25</formula>
    </cfRule>
    <cfRule type="expression" dxfId="319" priority="45">
      <formula>J25&lt;&gt;N25</formula>
    </cfRule>
  </conditionalFormatting>
  <conditionalFormatting sqref="K6:K9">
    <cfRule type="expression" dxfId="318" priority="9">
      <formula>K6&gt;N6</formula>
    </cfRule>
    <cfRule type="expression" dxfId="317" priority="8">
      <formula>K6&lt;N6</formula>
    </cfRule>
  </conditionalFormatting>
  <conditionalFormatting sqref="K10:K11">
    <cfRule type="expression" dxfId="316" priority="1445">
      <formula>K10&gt;N10</formula>
    </cfRule>
    <cfRule type="expression" dxfId="315" priority="1446">
      <formula>K10&lt;N10</formula>
    </cfRule>
  </conditionalFormatting>
  <conditionalFormatting sqref="K12:K14">
    <cfRule type="expression" dxfId="314" priority="1355">
      <formula>K12&lt;N12</formula>
    </cfRule>
    <cfRule type="expression" dxfId="313" priority="1356">
      <formula>K12&gt;N12</formula>
    </cfRule>
  </conditionalFormatting>
  <conditionalFormatting sqref="K15:K20">
    <cfRule type="expression" dxfId="312" priority="141">
      <formula>K15&gt;N15</formula>
    </cfRule>
    <cfRule type="expression" dxfId="311" priority="142">
      <formula>K15&lt;N15</formula>
    </cfRule>
  </conditionalFormatting>
  <conditionalFormatting sqref="K21:K24">
    <cfRule type="expression" dxfId="310" priority="69">
      <formula>K21&lt;N21</formula>
    </cfRule>
    <cfRule type="expression" dxfId="309" priority="70">
      <formula>K21&gt;N21</formula>
    </cfRule>
  </conditionalFormatting>
  <conditionalFormatting sqref="K25:K77">
    <cfRule type="expression" dxfId="308" priority="43">
      <formula>K25=N25</formula>
    </cfRule>
    <cfRule type="expression" dxfId="307" priority="42">
      <formula>K25&lt;&gt;N25</formula>
    </cfRule>
  </conditionalFormatting>
  <conditionalFormatting sqref="L6:L9">
    <cfRule type="expression" dxfId="306" priority="6">
      <formula>L6&gt;N6</formula>
    </cfRule>
    <cfRule type="expression" dxfId="305" priority="5">
      <formula>L6&lt;N6</formula>
    </cfRule>
  </conditionalFormatting>
  <conditionalFormatting sqref="L10:L11">
    <cfRule type="expression" dxfId="304" priority="1442">
      <formula>L10&gt;N10</formula>
    </cfRule>
    <cfRule type="expression" dxfId="303" priority="1443">
      <formula>L10&lt;N10</formula>
    </cfRule>
  </conditionalFormatting>
  <conditionalFormatting sqref="L12:L14">
    <cfRule type="expression" dxfId="302" priority="1352">
      <formula>L12&lt;N12</formula>
    </cfRule>
    <cfRule type="expression" dxfId="301" priority="1353">
      <formula>L12&gt;N12</formula>
    </cfRule>
  </conditionalFormatting>
  <conditionalFormatting sqref="L15:L20">
    <cfRule type="expression" dxfId="300" priority="138">
      <formula>L15&gt;N15</formula>
    </cfRule>
    <cfRule type="expression" dxfId="299" priority="139">
      <formula>L15&lt;N15</formula>
    </cfRule>
  </conditionalFormatting>
  <conditionalFormatting sqref="L21:L24">
    <cfRule type="expression" dxfId="298" priority="67">
      <formula>L21&gt;N21</formula>
    </cfRule>
    <cfRule type="expression" dxfId="297" priority="66">
      <formula>L21&lt;N21</formula>
    </cfRule>
  </conditionalFormatting>
  <conditionalFormatting sqref="L25:L77">
    <cfRule type="expression" dxfId="296" priority="40">
      <formula>L25=N25</formula>
    </cfRule>
    <cfRule type="expression" dxfId="295" priority="39">
      <formula>L25&lt;&gt;N25</formula>
    </cfRule>
  </conditionalFormatting>
  <conditionalFormatting sqref="M6:M9">
    <cfRule type="expression" dxfId="294" priority="3">
      <formula>M6&gt;N6</formula>
    </cfRule>
    <cfRule type="expression" dxfId="293" priority="2">
      <formula>M6&lt;N6</formula>
    </cfRule>
  </conditionalFormatting>
  <conditionalFormatting sqref="M10:M11">
    <cfRule type="expression" dxfId="292" priority="1439">
      <formula>M10&gt;N10</formula>
    </cfRule>
    <cfRule type="expression" dxfId="291" priority="1440">
      <formula>M10&lt;N10</formula>
    </cfRule>
  </conditionalFormatting>
  <conditionalFormatting sqref="M12:M14">
    <cfRule type="expression" dxfId="290" priority="1350">
      <formula>M12&gt;N12</formula>
    </cfRule>
    <cfRule type="expression" dxfId="289" priority="1349">
      <formula>M12&lt;N12</formula>
    </cfRule>
  </conditionalFormatting>
  <conditionalFormatting sqref="M15:M20">
    <cfRule type="expression" dxfId="288" priority="135">
      <formula>M15&gt;N15</formula>
    </cfRule>
    <cfRule type="expression" dxfId="287" priority="136">
      <formula>M15&lt;N15</formula>
    </cfRule>
  </conditionalFormatting>
  <conditionalFormatting sqref="M21:M24">
    <cfRule type="expression" dxfId="286" priority="64">
      <formula>M21&gt;N21</formula>
    </cfRule>
    <cfRule type="expression" dxfId="285" priority="63">
      <formula>M21&lt;N21</formula>
    </cfRule>
  </conditionalFormatting>
  <conditionalFormatting sqref="M25:M77">
    <cfRule type="expression" dxfId="284" priority="37">
      <formula>M25=N25</formula>
    </cfRule>
    <cfRule type="expression" dxfId="283" priority="36">
      <formula>M25&lt;&gt;N25</formula>
    </cfRule>
  </conditionalFormatting>
  <conditionalFormatting sqref="N6:N24">
    <cfRule type="cellIs" dxfId="282" priority="28" operator="greaterThan">
      <formula>0</formula>
    </cfRule>
  </conditionalFormatting>
  <conditionalFormatting sqref="N78">
    <cfRule type="cellIs" dxfId="281" priority="1630" operator="greaterThan">
      <formula>0</formula>
    </cfRule>
  </conditionalFormatting>
  <conditionalFormatting sqref="O6:O8">
    <cfRule type="cellIs" dxfId="280" priority="126" operator="equal">
      <formula>"Yes, only the lead agency on road safety"</formula>
    </cfRule>
    <cfRule type="cellIs" dxfId="279" priority="127" operator="equal">
      <formula>"Yes, for some government agencies and state-owned businesses"</formula>
    </cfRule>
    <cfRule type="cellIs" dxfId="278" priority="128" operator="equal">
      <formula>"Yes, for all government agencies and state-owned businesses"</formula>
    </cfRule>
    <cfRule type="cellIs" dxfId="277" priority="129" operator="equal">
      <formula>"No"</formula>
    </cfRule>
    <cfRule type="cellIs" dxfId="276" priority="130" operator="equal">
      <formula>"Yes"</formula>
    </cfRule>
    <cfRule type="cellIs" dxfId="275" priority="131" operator="equal">
      <formula>"Yes, but for some streets only"</formula>
    </cfRule>
    <cfRule type="cellIs" dxfId="274" priority="132" operator="equal">
      <formula>"Yes, but for some parts of the road network only"</formula>
    </cfRule>
    <cfRule type="cellIs" dxfId="273" priority="133" operator="equal">
      <formula>"Yes, through the whole country"</formula>
    </cfRule>
    <cfRule type="cellIs" dxfId="272" priority="124" operator="equal">
      <formula>"Do not know"</formula>
    </cfRule>
    <cfRule type="cellIs" dxfId="271" priority="125" operator="equal">
      <formula>"No "</formula>
    </cfRule>
  </conditionalFormatting>
  <pageMargins left="0.25" right="0.25" top="0.13" bottom="0.08" header="0.11" footer="0.1"/>
  <pageSetup paperSize="9" fitToWidth="0"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3A23F739-4E72-4F91-8622-823E437D1D59}">
          <x14:formula1>
            <xm:f>'SINGLE CODES'!$B$8:$B$10</xm:f>
          </x14:formula1>
          <xm:sqref>D25:M77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FEA89-ABD3-45A4-B0C2-BBCB213349F3}">
  <dimension ref="A1:Z32"/>
  <sheetViews>
    <sheetView zoomScale="69" zoomScaleNormal="67" zoomScaleSheetLayoutView="50" workbookViewId="0">
      <selection activeCell="B7" sqref="B7:C7"/>
    </sheetView>
  </sheetViews>
  <sheetFormatPr defaultColWidth="8.73046875" defaultRowHeight="15.75" x14ac:dyDescent="0.5"/>
  <cols>
    <col min="1" max="1" width="4.59765625" style="6" customWidth="1"/>
    <col min="2" max="2" width="14.265625" style="130" customWidth="1"/>
    <col min="3" max="3" width="39" style="94" customWidth="1"/>
    <col min="4" max="4" width="12.796875" style="5" customWidth="1"/>
    <col min="5" max="13" width="7.1328125" style="4" customWidth="1"/>
    <col min="14" max="14" width="17.59765625" style="4" customWidth="1"/>
    <col min="15" max="15" width="71.06640625" style="39" customWidth="1"/>
    <col min="16" max="16" width="8.73046875" style="4" customWidth="1"/>
    <col min="17" max="17" width="9.73046875" style="4" hidden="1" customWidth="1"/>
    <col min="18" max="25" width="7.73046875" style="4" hidden="1" customWidth="1"/>
    <col min="26" max="26" width="8.73046875" style="4" hidden="1" customWidth="1"/>
    <col min="27" max="27" width="0" style="4" hidden="1" customWidth="1"/>
    <col min="28" max="16384" width="8.73046875" style="4"/>
  </cols>
  <sheetData>
    <row r="1" spans="1:25" ht="82.5" customHeight="1" x14ac:dyDescent="0.45">
      <c r="A1" s="222" t="s">
        <v>1405</v>
      </c>
      <c r="B1" s="222"/>
      <c r="C1" s="222"/>
      <c r="D1" s="222"/>
      <c r="E1" s="222"/>
      <c r="F1" s="222"/>
      <c r="G1" s="222"/>
      <c r="H1" s="222"/>
      <c r="I1" s="222"/>
      <c r="J1" s="222"/>
      <c r="K1" s="222"/>
      <c r="L1" s="222"/>
      <c r="M1" s="222"/>
      <c r="N1" s="222"/>
      <c r="O1" s="222"/>
    </row>
    <row r="2" spans="1:25" ht="37.15" customHeight="1" x14ac:dyDescent="0.45">
      <c r="A2" s="164" t="s">
        <v>1359</v>
      </c>
      <c r="B2" s="164"/>
      <c r="C2" s="164"/>
      <c r="D2" s="164"/>
      <c r="E2" s="164"/>
      <c r="F2" s="164"/>
      <c r="G2" s="164"/>
      <c r="H2" s="164"/>
      <c r="I2" s="164"/>
      <c r="J2" s="164"/>
      <c r="K2" s="164"/>
      <c r="L2" s="164"/>
      <c r="M2" s="164"/>
      <c r="N2" s="164"/>
      <c r="O2" s="164"/>
      <c r="P2" s="58"/>
    </row>
    <row r="3" spans="1:25" ht="46.5" customHeight="1" x14ac:dyDescent="0.45">
      <c r="A3" s="165" t="s">
        <v>1360</v>
      </c>
      <c r="B3" s="165"/>
      <c r="C3" s="165"/>
      <c r="D3" s="165"/>
      <c r="E3" s="165"/>
      <c r="F3" s="165"/>
      <c r="G3" s="165"/>
      <c r="H3" s="165"/>
      <c r="I3" s="165"/>
      <c r="J3" s="165"/>
      <c r="K3" s="165"/>
      <c r="L3" s="165"/>
      <c r="M3" s="165"/>
      <c r="N3" s="165"/>
      <c r="O3" s="165"/>
      <c r="P3" s="58"/>
    </row>
    <row r="4" spans="1:25" ht="9" customHeight="1" x14ac:dyDescent="0.45">
      <c r="A4" s="56"/>
      <c r="C4" s="93"/>
      <c r="D4" s="76"/>
      <c r="E4" s="76"/>
      <c r="F4" s="76"/>
      <c r="G4" s="76"/>
      <c r="H4" s="76"/>
      <c r="I4" s="76"/>
      <c r="J4" s="76"/>
      <c r="K4" s="76"/>
      <c r="L4" s="76"/>
      <c r="N4" s="56"/>
      <c r="O4" s="56"/>
      <c r="P4" s="58"/>
    </row>
    <row r="5" spans="1:25" s="37" customFormat="1" ht="114.75" customHeight="1" thickBot="1" x14ac:dyDescent="0.75">
      <c r="A5" s="166" t="s">
        <v>652</v>
      </c>
      <c r="B5" s="167"/>
      <c r="C5" s="168"/>
      <c r="D5" s="78" t="s">
        <v>1361</v>
      </c>
      <c r="E5" s="78">
        <v>2022</v>
      </c>
      <c r="F5" s="78">
        <v>2023</v>
      </c>
      <c r="G5" s="78">
        <v>2024</v>
      </c>
      <c r="H5" s="78">
        <v>2025</v>
      </c>
      <c r="I5" s="78">
        <v>2026</v>
      </c>
      <c r="J5" s="78">
        <v>2027</v>
      </c>
      <c r="K5" s="78">
        <v>2028</v>
      </c>
      <c r="L5" s="78">
        <v>2029</v>
      </c>
      <c r="M5" s="78">
        <v>2030</v>
      </c>
      <c r="N5" s="77" t="s">
        <v>584</v>
      </c>
      <c r="O5" s="79" t="s">
        <v>582</v>
      </c>
      <c r="Q5" s="59" t="s">
        <v>396</v>
      </c>
      <c r="R5" s="59" t="s">
        <v>388</v>
      </c>
      <c r="S5" s="59" t="s">
        <v>389</v>
      </c>
      <c r="T5" s="60" t="s">
        <v>390</v>
      </c>
      <c r="U5" s="60" t="s">
        <v>577</v>
      </c>
      <c r="V5" s="60" t="s">
        <v>578</v>
      </c>
      <c r="W5" s="60" t="s">
        <v>579</v>
      </c>
      <c r="X5" s="60" t="s">
        <v>580</v>
      </c>
      <c r="Y5" s="60" t="s">
        <v>581</v>
      </c>
    </row>
    <row r="6" spans="1:25" ht="133.15" customHeight="1" thickBot="1" x14ac:dyDescent="0.5">
      <c r="A6" s="41">
        <v>1</v>
      </c>
      <c r="B6" s="228" t="s">
        <v>749</v>
      </c>
      <c r="C6" s="228"/>
      <c r="D6" s="101"/>
      <c r="E6" s="101"/>
      <c r="F6" s="101"/>
      <c r="G6" s="101"/>
      <c r="H6" s="101"/>
      <c r="I6" s="101"/>
      <c r="J6" s="101"/>
      <c r="K6" s="101"/>
      <c r="L6" s="101"/>
      <c r="M6" s="101"/>
      <c r="N6" s="135">
        <v>100</v>
      </c>
      <c r="O6" s="128" t="s">
        <v>768</v>
      </c>
      <c r="Q6" s="40" t="str">
        <f>IF(AND(E6=N6), "1", "0")</f>
        <v>0</v>
      </c>
      <c r="R6" s="40" t="str">
        <f>IF(AND(F6=N6), "1", "0")</f>
        <v>0</v>
      </c>
      <c r="S6" s="40" t="str">
        <f>IF(AND(G6=N6), "1", "0")</f>
        <v>0</v>
      </c>
      <c r="T6" s="40" t="str">
        <f>IF(AND(H6 =N6), "1", "0")</f>
        <v>0</v>
      </c>
      <c r="U6" s="40" t="str">
        <f>IF(AND(I6=N6), "1", "0")</f>
        <v>0</v>
      </c>
      <c r="V6" s="40" t="str">
        <f>IF(AND(J6=N6), "1", "0")</f>
        <v>0</v>
      </c>
      <c r="W6" s="40" t="str">
        <f>IF(AND(K6= N6), "1", "0")</f>
        <v>0</v>
      </c>
      <c r="X6" s="40" t="str">
        <f>IF(AND(L6 =N6), "1", "0")</f>
        <v>0</v>
      </c>
      <c r="Y6" s="40" t="str">
        <f>IF(AND(M6=N6), "1", "0")</f>
        <v>0</v>
      </c>
    </row>
    <row r="7" spans="1:25" ht="68.75" customHeight="1" thickBot="1" x14ac:dyDescent="0.5">
      <c r="A7" s="41">
        <v>2</v>
      </c>
      <c r="B7" s="228" t="s">
        <v>753</v>
      </c>
      <c r="C7" s="228"/>
      <c r="D7" s="101"/>
      <c r="E7" s="101"/>
      <c r="F7" s="101"/>
      <c r="G7" s="101"/>
      <c r="H7" s="101"/>
      <c r="I7" s="101"/>
      <c r="J7" s="101"/>
      <c r="K7" s="101"/>
      <c r="L7" s="101"/>
      <c r="M7" s="101"/>
      <c r="N7" s="135">
        <f>D7*2</f>
        <v>0</v>
      </c>
      <c r="O7" s="86"/>
      <c r="Q7" s="40" t="str">
        <f t="shared" ref="Q7:Q16" si="0">IF(AND(E7 &gt; 0, E7 &gt; N7), "1", "0")</f>
        <v>0</v>
      </c>
      <c r="R7" s="40" t="str">
        <f t="shared" ref="R7:R16" si="1">IF(AND(F7 &gt; 0, F7 &gt; N7), "1", "0")</f>
        <v>0</v>
      </c>
      <c r="S7" s="40" t="str">
        <f t="shared" ref="S7:S16" si="2">IF(AND(G7 &gt; 0, G7 &gt; N7), "1", "0")</f>
        <v>0</v>
      </c>
      <c r="T7" s="40" t="str">
        <f t="shared" ref="T7:T16" si="3">IF(AND(H7 &gt; 0, H7 &gt; N7), "1", "0")</f>
        <v>0</v>
      </c>
      <c r="U7" s="40" t="str">
        <f t="shared" ref="U7:U16" si="4">IF(AND(I7 &gt; 0, I7 &gt; N7), "1", "0")</f>
        <v>0</v>
      </c>
      <c r="V7" s="40" t="str">
        <f t="shared" ref="V7:V16" si="5">IF(AND(J7 &gt; 0, J7 &gt; N7), "1", "0")</f>
        <v>0</v>
      </c>
      <c r="W7" s="40" t="str">
        <f t="shared" ref="W7:W16" si="6">IF(AND(K7 &gt; 0, K7 &gt; N7), "1", "0")</f>
        <v>0</v>
      </c>
      <c r="X7" s="40" t="str">
        <f t="shared" ref="X7:X16" si="7">IF(AND(L7 &gt; 0, L7 &gt; N7), "1", "0")</f>
        <v>0</v>
      </c>
      <c r="Y7" s="40" t="str">
        <f t="shared" ref="Y7:Y16" si="8">IF(AND(M7 &gt; 0, M7 &gt; N7), "1", "0")</f>
        <v>0</v>
      </c>
    </row>
    <row r="8" spans="1:25" ht="68.75" customHeight="1" thickBot="1" x14ac:dyDescent="0.5">
      <c r="A8" s="41">
        <v>2</v>
      </c>
      <c r="B8" s="231" t="s">
        <v>1426</v>
      </c>
      <c r="C8" s="228"/>
      <c r="D8" s="101"/>
      <c r="E8" s="101"/>
      <c r="F8" s="101"/>
      <c r="G8" s="101"/>
      <c r="H8" s="101"/>
      <c r="I8" s="101"/>
      <c r="J8" s="101"/>
      <c r="K8" s="101"/>
      <c r="L8" s="101"/>
      <c r="M8" s="101"/>
      <c r="N8" s="135">
        <f>D8*2</f>
        <v>0</v>
      </c>
      <c r="O8" s="86"/>
      <c r="Q8" s="40" t="str">
        <f t="shared" si="0"/>
        <v>0</v>
      </c>
      <c r="R8" s="40" t="str">
        <f t="shared" si="1"/>
        <v>0</v>
      </c>
      <c r="S8" s="40" t="str">
        <f t="shared" si="2"/>
        <v>0</v>
      </c>
      <c r="T8" s="40" t="str">
        <f t="shared" si="3"/>
        <v>0</v>
      </c>
      <c r="U8" s="40" t="str">
        <f t="shared" si="4"/>
        <v>0</v>
      </c>
      <c r="V8" s="40" t="str">
        <f t="shared" si="5"/>
        <v>0</v>
      </c>
      <c r="W8" s="40" t="str">
        <f t="shared" si="6"/>
        <v>0</v>
      </c>
      <c r="X8" s="40" t="str">
        <f t="shared" si="7"/>
        <v>0</v>
      </c>
      <c r="Y8" s="40" t="str">
        <f t="shared" si="8"/>
        <v>0</v>
      </c>
    </row>
    <row r="9" spans="1:25" ht="68.75" customHeight="1" thickBot="1" x14ac:dyDescent="0.5">
      <c r="A9" s="41">
        <v>2</v>
      </c>
      <c r="B9" s="231" t="s">
        <v>1427</v>
      </c>
      <c r="C9" s="228"/>
      <c r="D9" s="101"/>
      <c r="E9" s="101"/>
      <c r="F9" s="101"/>
      <c r="G9" s="101"/>
      <c r="H9" s="101"/>
      <c r="I9" s="101"/>
      <c r="J9" s="101"/>
      <c r="K9" s="101"/>
      <c r="L9" s="101"/>
      <c r="M9" s="101"/>
      <c r="N9" s="135">
        <f>D9*2</f>
        <v>0</v>
      </c>
      <c r="O9" s="86"/>
      <c r="Q9" s="40" t="str">
        <f t="shared" si="0"/>
        <v>0</v>
      </c>
      <c r="R9" s="40" t="str">
        <f t="shared" si="1"/>
        <v>0</v>
      </c>
      <c r="S9" s="40" t="str">
        <f t="shared" si="2"/>
        <v>0</v>
      </c>
      <c r="T9" s="40" t="str">
        <f t="shared" si="3"/>
        <v>0</v>
      </c>
      <c r="U9" s="40" t="str">
        <f t="shared" si="4"/>
        <v>0</v>
      </c>
      <c r="V9" s="40" t="str">
        <f t="shared" si="5"/>
        <v>0</v>
      </c>
      <c r="W9" s="40" t="str">
        <f t="shared" si="6"/>
        <v>0</v>
      </c>
      <c r="X9" s="40" t="str">
        <f t="shared" si="7"/>
        <v>0</v>
      </c>
      <c r="Y9" s="40" t="str">
        <f t="shared" si="8"/>
        <v>0</v>
      </c>
    </row>
    <row r="10" spans="1:25" ht="87" customHeight="1" thickBot="1" x14ac:dyDescent="0.5">
      <c r="A10" s="41">
        <v>2</v>
      </c>
      <c r="B10" s="231" t="s">
        <v>1428</v>
      </c>
      <c r="C10" s="228"/>
      <c r="D10" s="101"/>
      <c r="E10" s="101"/>
      <c r="F10" s="101"/>
      <c r="G10" s="101"/>
      <c r="H10" s="101"/>
      <c r="I10" s="101"/>
      <c r="J10" s="101"/>
      <c r="K10" s="101"/>
      <c r="L10" s="101"/>
      <c r="M10" s="101"/>
      <c r="N10" s="131" t="s">
        <v>603</v>
      </c>
      <c r="O10" s="86"/>
      <c r="Q10" s="40" t="str">
        <f t="shared" si="0"/>
        <v>0</v>
      </c>
      <c r="R10" s="40" t="str">
        <f t="shared" si="1"/>
        <v>0</v>
      </c>
      <c r="S10" s="40" t="str">
        <f t="shared" si="2"/>
        <v>0</v>
      </c>
      <c r="T10" s="40" t="str">
        <f t="shared" si="3"/>
        <v>0</v>
      </c>
      <c r="U10" s="40" t="str">
        <f t="shared" si="4"/>
        <v>0</v>
      </c>
      <c r="V10" s="40" t="str">
        <f t="shared" si="5"/>
        <v>0</v>
      </c>
      <c r="W10" s="40" t="str">
        <f t="shared" si="6"/>
        <v>0</v>
      </c>
      <c r="X10" s="40" t="str">
        <f t="shared" si="7"/>
        <v>0</v>
      </c>
      <c r="Y10" s="40" t="str">
        <f t="shared" si="8"/>
        <v>0</v>
      </c>
    </row>
    <row r="11" spans="1:25" ht="87" customHeight="1" thickBot="1" x14ac:dyDescent="0.5">
      <c r="A11" s="41">
        <v>2</v>
      </c>
      <c r="B11" s="231" t="s">
        <v>1429</v>
      </c>
      <c r="C11" s="228"/>
      <c r="D11" s="101"/>
      <c r="E11" s="101"/>
      <c r="F11" s="101"/>
      <c r="G11" s="101"/>
      <c r="H11" s="101"/>
      <c r="I11" s="101"/>
      <c r="J11" s="101"/>
      <c r="K11" s="101"/>
      <c r="L11" s="101"/>
      <c r="M11" s="101"/>
      <c r="N11" s="131" t="s">
        <v>603</v>
      </c>
      <c r="O11" s="86"/>
      <c r="Q11" s="40" t="str">
        <f t="shared" si="0"/>
        <v>0</v>
      </c>
      <c r="R11" s="40" t="str">
        <f t="shared" si="1"/>
        <v>0</v>
      </c>
      <c r="S11" s="40" t="str">
        <f t="shared" si="2"/>
        <v>0</v>
      </c>
      <c r="T11" s="40" t="str">
        <f t="shared" si="3"/>
        <v>0</v>
      </c>
      <c r="U11" s="40" t="str">
        <f t="shared" si="4"/>
        <v>0</v>
      </c>
      <c r="V11" s="40" t="str">
        <f t="shared" si="5"/>
        <v>0</v>
      </c>
      <c r="W11" s="40" t="str">
        <f t="shared" si="6"/>
        <v>0</v>
      </c>
      <c r="X11" s="40" t="str">
        <f t="shared" si="7"/>
        <v>0</v>
      </c>
      <c r="Y11" s="40" t="str">
        <f t="shared" si="8"/>
        <v>0</v>
      </c>
    </row>
    <row r="12" spans="1:25" ht="87" customHeight="1" thickBot="1" x14ac:dyDescent="0.5">
      <c r="A12" s="41">
        <v>2</v>
      </c>
      <c r="B12" s="231" t="s">
        <v>1430</v>
      </c>
      <c r="C12" s="228"/>
      <c r="D12" s="101"/>
      <c r="E12" s="101"/>
      <c r="F12" s="101"/>
      <c r="G12" s="101"/>
      <c r="H12" s="101"/>
      <c r="I12" s="101"/>
      <c r="J12" s="101"/>
      <c r="K12" s="101"/>
      <c r="L12" s="101"/>
      <c r="M12" s="101"/>
      <c r="N12" s="131" t="s">
        <v>603</v>
      </c>
      <c r="O12" s="86"/>
      <c r="Q12" s="40" t="str">
        <f t="shared" si="0"/>
        <v>0</v>
      </c>
      <c r="R12" s="40" t="str">
        <f t="shared" si="1"/>
        <v>0</v>
      </c>
      <c r="S12" s="40" t="str">
        <f t="shared" si="2"/>
        <v>0</v>
      </c>
      <c r="T12" s="40" t="str">
        <f t="shared" si="3"/>
        <v>0</v>
      </c>
      <c r="U12" s="40" t="str">
        <f t="shared" si="4"/>
        <v>0</v>
      </c>
      <c r="V12" s="40" t="str">
        <f t="shared" si="5"/>
        <v>0</v>
      </c>
      <c r="W12" s="40" t="str">
        <f t="shared" si="6"/>
        <v>0</v>
      </c>
      <c r="X12" s="40" t="str">
        <f t="shared" si="7"/>
        <v>0</v>
      </c>
      <c r="Y12" s="40" t="str">
        <f t="shared" si="8"/>
        <v>0</v>
      </c>
    </row>
    <row r="13" spans="1:25" ht="87" customHeight="1" thickBot="1" x14ac:dyDescent="0.5">
      <c r="A13" s="41">
        <v>2</v>
      </c>
      <c r="B13" s="231" t="s">
        <v>1431</v>
      </c>
      <c r="C13" s="228"/>
      <c r="D13" s="101"/>
      <c r="E13" s="101"/>
      <c r="F13" s="101"/>
      <c r="G13" s="101"/>
      <c r="H13" s="101"/>
      <c r="I13" s="101"/>
      <c r="J13" s="101"/>
      <c r="K13" s="101"/>
      <c r="L13" s="101"/>
      <c r="M13" s="101"/>
      <c r="N13" s="131" t="s">
        <v>603</v>
      </c>
      <c r="O13" s="86"/>
      <c r="Q13" s="40" t="str">
        <f t="shared" si="0"/>
        <v>0</v>
      </c>
      <c r="R13" s="40" t="str">
        <f t="shared" si="1"/>
        <v>0</v>
      </c>
      <c r="S13" s="40" t="str">
        <f t="shared" si="2"/>
        <v>0</v>
      </c>
      <c r="T13" s="40" t="str">
        <f t="shared" si="3"/>
        <v>0</v>
      </c>
      <c r="U13" s="40" t="str">
        <f t="shared" si="4"/>
        <v>0</v>
      </c>
      <c r="V13" s="40" t="str">
        <f t="shared" si="5"/>
        <v>0</v>
      </c>
      <c r="W13" s="40" t="str">
        <f t="shared" si="6"/>
        <v>0</v>
      </c>
      <c r="X13" s="40" t="str">
        <f t="shared" si="7"/>
        <v>0</v>
      </c>
      <c r="Y13" s="40" t="str">
        <f t="shared" si="8"/>
        <v>0</v>
      </c>
    </row>
    <row r="14" spans="1:25" ht="87" customHeight="1" thickBot="1" x14ac:dyDescent="0.5">
      <c r="A14" s="41">
        <v>2</v>
      </c>
      <c r="B14" s="231" t="s">
        <v>1432</v>
      </c>
      <c r="C14" s="228"/>
      <c r="D14" s="101"/>
      <c r="E14" s="101"/>
      <c r="F14" s="101"/>
      <c r="G14" s="101"/>
      <c r="H14" s="101"/>
      <c r="I14" s="101"/>
      <c r="J14" s="101"/>
      <c r="K14" s="101"/>
      <c r="L14" s="101"/>
      <c r="M14" s="101"/>
      <c r="N14" s="131" t="s">
        <v>603</v>
      </c>
      <c r="O14" s="86"/>
      <c r="Q14" s="40" t="str">
        <f t="shared" si="0"/>
        <v>0</v>
      </c>
      <c r="R14" s="40" t="str">
        <f t="shared" si="1"/>
        <v>0</v>
      </c>
      <c r="S14" s="40" t="str">
        <f t="shared" si="2"/>
        <v>0</v>
      </c>
      <c r="T14" s="40" t="str">
        <f t="shared" si="3"/>
        <v>0</v>
      </c>
      <c r="U14" s="40" t="str">
        <f t="shared" si="4"/>
        <v>0</v>
      </c>
      <c r="V14" s="40" t="str">
        <f t="shared" si="5"/>
        <v>0</v>
      </c>
      <c r="W14" s="40" t="str">
        <f t="shared" si="6"/>
        <v>0</v>
      </c>
      <c r="X14" s="40" t="str">
        <f t="shared" si="7"/>
        <v>0</v>
      </c>
      <c r="Y14" s="40" t="str">
        <f t="shared" si="8"/>
        <v>0</v>
      </c>
    </row>
    <row r="15" spans="1:25" ht="85.15" customHeight="1" thickBot="1" x14ac:dyDescent="0.5">
      <c r="A15" s="41">
        <v>3</v>
      </c>
      <c r="B15" s="228" t="s">
        <v>750</v>
      </c>
      <c r="C15" s="228"/>
      <c r="D15" s="101"/>
      <c r="E15" s="101"/>
      <c r="F15" s="101"/>
      <c r="G15" s="101"/>
      <c r="H15" s="101"/>
      <c r="I15" s="101"/>
      <c r="J15" s="101"/>
      <c r="K15" s="101"/>
      <c r="L15" s="101"/>
      <c r="M15" s="101"/>
      <c r="N15" s="135">
        <f>D15*2</f>
        <v>0</v>
      </c>
      <c r="O15" s="86"/>
      <c r="Q15" s="40" t="str">
        <f t="shared" si="0"/>
        <v>0</v>
      </c>
      <c r="R15" s="40" t="str">
        <f t="shared" si="1"/>
        <v>0</v>
      </c>
      <c r="S15" s="40" t="str">
        <f t="shared" si="2"/>
        <v>0</v>
      </c>
      <c r="T15" s="40" t="str">
        <f t="shared" si="3"/>
        <v>0</v>
      </c>
      <c r="U15" s="40" t="str">
        <f t="shared" si="4"/>
        <v>0</v>
      </c>
      <c r="V15" s="40" t="str">
        <f t="shared" si="5"/>
        <v>0</v>
      </c>
      <c r="W15" s="40" t="str">
        <f t="shared" si="6"/>
        <v>0</v>
      </c>
      <c r="X15" s="40" t="str">
        <f t="shared" si="7"/>
        <v>0</v>
      </c>
      <c r="Y15" s="40" t="str">
        <f t="shared" si="8"/>
        <v>0</v>
      </c>
    </row>
    <row r="16" spans="1:25" ht="78.400000000000006" customHeight="1" thickBot="1" x14ac:dyDescent="0.5">
      <c r="A16" s="41">
        <v>4</v>
      </c>
      <c r="B16" s="228" t="s">
        <v>751</v>
      </c>
      <c r="C16" s="228"/>
      <c r="D16" s="101"/>
      <c r="E16" s="101"/>
      <c r="F16" s="101"/>
      <c r="G16" s="101"/>
      <c r="H16" s="101"/>
      <c r="I16" s="101"/>
      <c r="J16" s="101"/>
      <c r="K16" s="101"/>
      <c r="L16" s="101"/>
      <c r="M16" s="101"/>
      <c r="N16" s="135">
        <f>D16*2</f>
        <v>0</v>
      </c>
      <c r="O16" s="128"/>
      <c r="Q16" s="40" t="str">
        <f t="shared" si="0"/>
        <v>0</v>
      </c>
      <c r="R16" s="40" t="str">
        <f t="shared" si="1"/>
        <v>0</v>
      </c>
      <c r="S16" s="40" t="str">
        <f t="shared" si="2"/>
        <v>0</v>
      </c>
      <c r="T16" s="40" t="str">
        <f t="shared" si="3"/>
        <v>0</v>
      </c>
      <c r="U16" s="40" t="str">
        <f t="shared" si="4"/>
        <v>0</v>
      </c>
      <c r="V16" s="40" t="str">
        <f t="shared" si="5"/>
        <v>0</v>
      </c>
      <c r="W16" s="40" t="str">
        <f t="shared" si="6"/>
        <v>0</v>
      </c>
      <c r="X16" s="40" t="str">
        <f t="shared" si="7"/>
        <v>0</v>
      </c>
      <c r="Y16" s="40" t="str">
        <f t="shared" si="8"/>
        <v>0</v>
      </c>
    </row>
    <row r="17" spans="1:25" ht="144" customHeight="1" thickBot="1" x14ac:dyDescent="0.5">
      <c r="A17" s="41">
        <v>5</v>
      </c>
      <c r="B17" s="228" t="s">
        <v>752</v>
      </c>
      <c r="C17" s="228"/>
      <c r="D17" s="101"/>
      <c r="E17" s="101"/>
      <c r="F17" s="101"/>
      <c r="G17" s="101"/>
      <c r="H17" s="101"/>
      <c r="I17" s="101"/>
      <c r="J17" s="101"/>
      <c r="K17" s="101"/>
      <c r="L17" s="101"/>
      <c r="M17" s="101"/>
      <c r="N17" s="131" t="s">
        <v>603</v>
      </c>
      <c r="O17" s="178" t="s">
        <v>769</v>
      </c>
      <c r="Q17" s="40" t="str">
        <f t="shared" ref="Q17:Y17" si="9">IF(E17="نعم
Yes", "1", "0")</f>
        <v>0</v>
      </c>
      <c r="R17" s="40" t="str">
        <f t="shared" si="9"/>
        <v>0</v>
      </c>
      <c r="S17" s="40" t="str">
        <f t="shared" si="9"/>
        <v>0</v>
      </c>
      <c r="T17" s="40" t="str">
        <f t="shared" si="9"/>
        <v>0</v>
      </c>
      <c r="U17" s="40" t="str">
        <f t="shared" si="9"/>
        <v>0</v>
      </c>
      <c r="V17" s="40" t="str">
        <f t="shared" si="9"/>
        <v>0</v>
      </c>
      <c r="W17" s="40" t="str">
        <f t="shared" si="9"/>
        <v>0</v>
      </c>
      <c r="X17" s="40" t="str">
        <f t="shared" si="9"/>
        <v>0</v>
      </c>
      <c r="Y17" s="40" t="str">
        <f t="shared" si="9"/>
        <v>0</v>
      </c>
    </row>
    <row r="18" spans="1:25" ht="88.5" customHeight="1" thickBot="1" x14ac:dyDescent="0.5">
      <c r="A18" s="41">
        <v>6</v>
      </c>
      <c r="B18" s="229" t="s">
        <v>754</v>
      </c>
      <c r="C18" s="230"/>
      <c r="D18" s="101"/>
      <c r="E18" s="101"/>
      <c r="F18" s="101"/>
      <c r="G18" s="101"/>
      <c r="H18" s="101"/>
      <c r="I18" s="101"/>
      <c r="J18" s="101"/>
      <c r="K18" s="101"/>
      <c r="L18" s="101"/>
      <c r="M18" s="101"/>
      <c r="N18" s="131" t="s">
        <v>603</v>
      </c>
      <c r="O18" s="178"/>
      <c r="Q18" s="40" t="str">
        <f t="shared" ref="Q18:Q20" si="10">IF(E18="نعم
Yes", "1", "0")</f>
        <v>0</v>
      </c>
      <c r="R18" s="40" t="str">
        <f t="shared" ref="R18:R20" si="11">IF(F18="نعم
Yes", "1", "0")</f>
        <v>0</v>
      </c>
      <c r="S18" s="40" t="str">
        <f t="shared" ref="S18:S20" si="12">IF(G18="نعم
Yes", "1", "0")</f>
        <v>0</v>
      </c>
      <c r="T18" s="40" t="str">
        <f t="shared" ref="T18:T20" si="13">IF(H18="نعم
Yes", "1", "0")</f>
        <v>0</v>
      </c>
      <c r="U18" s="40" t="str">
        <f t="shared" ref="U18:U20" si="14">IF(I18="نعم
Yes", "1", "0")</f>
        <v>0</v>
      </c>
      <c r="V18" s="40" t="str">
        <f t="shared" ref="V18:V20" si="15">IF(J18="نعم
Yes", "1", "0")</f>
        <v>0</v>
      </c>
      <c r="W18" s="40" t="str">
        <f t="shared" ref="W18:W20" si="16">IF(K18="نعم
Yes", "1", "0")</f>
        <v>0</v>
      </c>
      <c r="X18" s="40" t="str">
        <f t="shared" ref="X18:X20" si="17">IF(L18="نعم
Yes", "1", "0")</f>
        <v>0</v>
      </c>
      <c r="Y18" s="40" t="str">
        <f t="shared" ref="Y18:Y20" si="18">IF(M18="نعم
Yes", "1", "0")</f>
        <v>0</v>
      </c>
    </row>
    <row r="19" spans="1:25" ht="80.650000000000006" customHeight="1" thickBot="1" x14ac:dyDescent="0.5">
      <c r="A19" s="41">
        <v>7</v>
      </c>
      <c r="B19" s="229" t="s">
        <v>755</v>
      </c>
      <c r="C19" s="230"/>
      <c r="D19" s="101"/>
      <c r="E19" s="101"/>
      <c r="F19" s="101"/>
      <c r="G19" s="101"/>
      <c r="H19" s="101"/>
      <c r="I19" s="101"/>
      <c r="J19" s="101"/>
      <c r="K19" s="101"/>
      <c r="L19" s="101"/>
      <c r="M19" s="101"/>
      <c r="N19" s="131" t="s">
        <v>603</v>
      </c>
      <c r="O19" s="133" t="s">
        <v>770</v>
      </c>
      <c r="Q19" s="40" t="str">
        <f t="shared" si="10"/>
        <v>0</v>
      </c>
      <c r="R19" s="40" t="str">
        <f t="shared" si="11"/>
        <v>0</v>
      </c>
      <c r="S19" s="40" t="str">
        <f t="shared" si="12"/>
        <v>0</v>
      </c>
      <c r="T19" s="40" t="str">
        <f t="shared" si="13"/>
        <v>0</v>
      </c>
      <c r="U19" s="40" t="str">
        <f t="shared" si="14"/>
        <v>0</v>
      </c>
      <c r="V19" s="40" t="str">
        <f t="shared" si="15"/>
        <v>0</v>
      </c>
      <c r="W19" s="40" t="str">
        <f t="shared" si="16"/>
        <v>0</v>
      </c>
      <c r="X19" s="40" t="str">
        <f t="shared" si="17"/>
        <v>0</v>
      </c>
      <c r="Y19" s="40" t="str">
        <f t="shared" si="18"/>
        <v>0</v>
      </c>
    </row>
    <row r="20" spans="1:25" ht="96.75" customHeight="1" thickBot="1" x14ac:dyDescent="0.5">
      <c r="A20" s="41">
        <v>8</v>
      </c>
      <c r="B20" s="228" t="s">
        <v>756</v>
      </c>
      <c r="C20" s="228"/>
      <c r="D20" s="101"/>
      <c r="E20" s="101"/>
      <c r="F20" s="101"/>
      <c r="G20" s="101"/>
      <c r="H20" s="101"/>
      <c r="I20" s="101"/>
      <c r="J20" s="101"/>
      <c r="K20" s="101"/>
      <c r="L20" s="101"/>
      <c r="M20" s="101"/>
      <c r="N20" s="131" t="s">
        <v>603</v>
      </c>
      <c r="O20" s="179" t="s">
        <v>771</v>
      </c>
      <c r="Q20" s="40" t="str">
        <f t="shared" si="10"/>
        <v>0</v>
      </c>
      <c r="R20" s="40" t="str">
        <f t="shared" si="11"/>
        <v>0</v>
      </c>
      <c r="S20" s="40" t="str">
        <f t="shared" si="12"/>
        <v>0</v>
      </c>
      <c r="T20" s="40" t="str">
        <f t="shared" si="13"/>
        <v>0</v>
      </c>
      <c r="U20" s="40" t="str">
        <f t="shared" si="14"/>
        <v>0</v>
      </c>
      <c r="V20" s="40" t="str">
        <f t="shared" si="15"/>
        <v>0</v>
      </c>
      <c r="W20" s="40" t="str">
        <f t="shared" si="16"/>
        <v>0</v>
      </c>
      <c r="X20" s="40" t="str">
        <f t="shared" si="17"/>
        <v>0</v>
      </c>
      <c r="Y20" s="40" t="str">
        <f t="shared" si="18"/>
        <v>0</v>
      </c>
    </row>
    <row r="21" spans="1:25" ht="84.75" customHeight="1" thickBot="1" x14ac:dyDescent="0.5">
      <c r="A21" s="41">
        <v>9</v>
      </c>
      <c r="B21" s="228" t="s">
        <v>757</v>
      </c>
      <c r="C21" s="228"/>
      <c r="D21" s="101"/>
      <c r="E21" s="101"/>
      <c r="F21" s="101"/>
      <c r="G21" s="101"/>
      <c r="H21" s="101"/>
      <c r="I21" s="101"/>
      <c r="J21" s="101"/>
      <c r="K21" s="101"/>
      <c r="L21" s="101"/>
      <c r="M21" s="101"/>
      <c r="N21" s="131" t="s">
        <v>603</v>
      </c>
      <c r="O21" s="179"/>
      <c r="Q21" s="40" t="str">
        <f t="shared" ref="Q21:Q31" si="19">IF(E21="نعم
Yes", "1", "0")</f>
        <v>0</v>
      </c>
      <c r="R21" s="40" t="str">
        <f t="shared" ref="R21:R31" si="20">IF(F21="نعم
Yes", "1", "0")</f>
        <v>0</v>
      </c>
      <c r="S21" s="40" t="str">
        <f t="shared" ref="S21:S31" si="21">IF(G21="نعم
Yes", "1", "0")</f>
        <v>0</v>
      </c>
      <c r="T21" s="40" t="str">
        <f t="shared" ref="T21:T31" si="22">IF(H21="نعم
Yes", "1", "0")</f>
        <v>0</v>
      </c>
      <c r="U21" s="40" t="str">
        <f t="shared" ref="U21:U31" si="23">IF(I21="نعم
Yes", "1", "0")</f>
        <v>0</v>
      </c>
      <c r="V21" s="40" t="str">
        <f t="shared" ref="V21:V31" si="24">IF(J21="نعم
Yes", "1", "0")</f>
        <v>0</v>
      </c>
      <c r="W21" s="40" t="str">
        <f t="shared" ref="W21:W31" si="25">IF(K21="نعم
Yes", "1", "0")</f>
        <v>0</v>
      </c>
      <c r="X21" s="40" t="str">
        <f t="shared" ref="X21:X31" si="26">IF(L21="نعم
Yes", "1", "0")</f>
        <v>0</v>
      </c>
      <c r="Y21" s="40" t="str">
        <f t="shared" ref="Y21:Y31" si="27">IF(M21="نعم
Yes", "1", "0")</f>
        <v>0</v>
      </c>
    </row>
    <row r="22" spans="1:25" ht="83.65" customHeight="1" thickBot="1" x14ac:dyDescent="0.5">
      <c r="A22" s="41">
        <v>10</v>
      </c>
      <c r="B22" s="228" t="s">
        <v>758</v>
      </c>
      <c r="C22" s="228"/>
      <c r="D22" s="101"/>
      <c r="E22" s="101"/>
      <c r="F22" s="101"/>
      <c r="G22" s="101"/>
      <c r="H22" s="101"/>
      <c r="I22" s="101"/>
      <c r="J22" s="101"/>
      <c r="K22" s="101"/>
      <c r="L22" s="101"/>
      <c r="M22" s="101"/>
      <c r="N22" s="131" t="s">
        <v>603</v>
      </c>
      <c r="O22" s="179"/>
      <c r="Q22" s="40" t="str">
        <f t="shared" si="19"/>
        <v>0</v>
      </c>
      <c r="R22" s="40" t="str">
        <f t="shared" si="20"/>
        <v>0</v>
      </c>
      <c r="S22" s="40" t="str">
        <f t="shared" si="21"/>
        <v>0</v>
      </c>
      <c r="T22" s="40" t="str">
        <f t="shared" si="22"/>
        <v>0</v>
      </c>
      <c r="U22" s="40" t="str">
        <f t="shared" si="23"/>
        <v>0</v>
      </c>
      <c r="V22" s="40" t="str">
        <f t="shared" si="24"/>
        <v>0</v>
      </c>
      <c r="W22" s="40" t="str">
        <f t="shared" si="25"/>
        <v>0</v>
      </c>
      <c r="X22" s="40" t="str">
        <f t="shared" si="26"/>
        <v>0</v>
      </c>
      <c r="Y22" s="40" t="str">
        <f t="shared" si="27"/>
        <v>0</v>
      </c>
    </row>
    <row r="23" spans="1:25" ht="85.15" customHeight="1" thickBot="1" x14ac:dyDescent="0.5">
      <c r="A23" s="41">
        <v>11</v>
      </c>
      <c r="B23" s="228" t="s">
        <v>759</v>
      </c>
      <c r="C23" s="228"/>
      <c r="D23" s="101"/>
      <c r="E23" s="101"/>
      <c r="F23" s="101"/>
      <c r="G23" s="101"/>
      <c r="H23" s="101"/>
      <c r="I23" s="101"/>
      <c r="J23" s="101"/>
      <c r="K23" s="101"/>
      <c r="L23" s="101"/>
      <c r="M23" s="101"/>
      <c r="N23" s="131" t="s">
        <v>603</v>
      </c>
      <c r="O23" s="179"/>
      <c r="Q23" s="40" t="str">
        <f t="shared" si="19"/>
        <v>0</v>
      </c>
      <c r="R23" s="40" t="str">
        <f t="shared" si="20"/>
        <v>0</v>
      </c>
      <c r="S23" s="40" t="str">
        <f t="shared" si="21"/>
        <v>0</v>
      </c>
      <c r="T23" s="40" t="str">
        <f t="shared" si="22"/>
        <v>0</v>
      </c>
      <c r="U23" s="40" t="str">
        <f t="shared" si="23"/>
        <v>0</v>
      </c>
      <c r="V23" s="40" t="str">
        <f t="shared" si="24"/>
        <v>0</v>
      </c>
      <c r="W23" s="40" t="str">
        <f t="shared" si="25"/>
        <v>0</v>
      </c>
      <c r="X23" s="40" t="str">
        <f t="shared" si="26"/>
        <v>0</v>
      </c>
      <c r="Y23" s="40" t="str">
        <f t="shared" si="27"/>
        <v>0</v>
      </c>
    </row>
    <row r="24" spans="1:25" ht="122.25" customHeight="1" thickBot="1" x14ac:dyDescent="0.5">
      <c r="A24" s="41">
        <v>12</v>
      </c>
      <c r="B24" s="228" t="s">
        <v>760</v>
      </c>
      <c r="C24" s="228"/>
      <c r="D24" s="101"/>
      <c r="E24" s="101"/>
      <c r="F24" s="101"/>
      <c r="G24" s="101"/>
      <c r="H24" s="101"/>
      <c r="I24" s="101"/>
      <c r="J24" s="101"/>
      <c r="K24" s="101"/>
      <c r="L24" s="101"/>
      <c r="M24" s="101"/>
      <c r="N24" s="131" t="s">
        <v>603</v>
      </c>
      <c r="O24" s="179"/>
      <c r="Q24" s="40" t="str">
        <f t="shared" si="19"/>
        <v>0</v>
      </c>
      <c r="R24" s="40" t="str">
        <f t="shared" si="20"/>
        <v>0</v>
      </c>
      <c r="S24" s="40" t="str">
        <f t="shared" si="21"/>
        <v>0</v>
      </c>
      <c r="T24" s="40" t="str">
        <f t="shared" si="22"/>
        <v>0</v>
      </c>
      <c r="U24" s="40" t="str">
        <f t="shared" si="23"/>
        <v>0</v>
      </c>
      <c r="V24" s="40" t="str">
        <f t="shared" si="24"/>
        <v>0</v>
      </c>
      <c r="W24" s="40" t="str">
        <f t="shared" si="25"/>
        <v>0</v>
      </c>
      <c r="X24" s="40" t="str">
        <f t="shared" si="26"/>
        <v>0</v>
      </c>
      <c r="Y24" s="40" t="str">
        <f t="shared" si="27"/>
        <v>0</v>
      </c>
    </row>
    <row r="25" spans="1:25" ht="98.25" customHeight="1" thickBot="1" x14ac:dyDescent="0.5">
      <c r="A25" s="41">
        <v>13</v>
      </c>
      <c r="B25" s="228" t="s">
        <v>761</v>
      </c>
      <c r="C25" s="228"/>
      <c r="D25" s="101"/>
      <c r="E25" s="101"/>
      <c r="F25" s="101"/>
      <c r="G25" s="101"/>
      <c r="H25" s="101"/>
      <c r="I25" s="101"/>
      <c r="J25" s="101"/>
      <c r="K25" s="101"/>
      <c r="L25" s="101"/>
      <c r="M25" s="101"/>
      <c r="N25" s="131" t="s">
        <v>603</v>
      </c>
      <c r="O25" s="179"/>
      <c r="Q25" s="40" t="str">
        <f t="shared" si="19"/>
        <v>0</v>
      </c>
      <c r="R25" s="40" t="str">
        <f t="shared" si="20"/>
        <v>0</v>
      </c>
      <c r="S25" s="40" t="str">
        <f t="shared" si="21"/>
        <v>0</v>
      </c>
      <c r="T25" s="40" t="str">
        <f t="shared" si="22"/>
        <v>0</v>
      </c>
      <c r="U25" s="40" t="str">
        <f t="shared" si="23"/>
        <v>0</v>
      </c>
      <c r="V25" s="40" t="str">
        <f t="shared" si="24"/>
        <v>0</v>
      </c>
      <c r="W25" s="40" t="str">
        <f t="shared" si="25"/>
        <v>0</v>
      </c>
      <c r="X25" s="40" t="str">
        <f t="shared" si="26"/>
        <v>0</v>
      </c>
      <c r="Y25" s="40" t="str">
        <f t="shared" si="27"/>
        <v>0</v>
      </c>
    </row>
    <row r="26" spans="1:25" ht="96.4" customHeight="1" thickBot="1" x14ac:dyDescent="0.5">
      <c r="A26" s="41">
        <v>14</v>
      </c>
      <c r="B26" s="228" t="s">
        <v>762</v>
      </c>
      <c r="C26" s="228"/>
      <c r="D26" s="101"/>
      <c r="E26" s="101"/>
      <c r="F26" s="101"/>
      <c r="G26" s="101"/>
      <c r="H26" s="101"/>
      <c r="I26" s="101"/>
      <c r="J26" s="101"/>
      <c r="K26" s="101"/>
      <c r="L26" s="101"/>
      <c r="M26" s="101"/>
      <c r="N26" s="131" t="s">
        <v>603</v>
      </c>
      <c r="O26" s="179"/>
      <c r="Q26" s="40" t="str">
        <f t="shared" si="19"/>
        <v>0</v>
      </c>
      <c r="R26" s="40" t="str">
        <f t="shared" si="20"/>
        <v>0</v>
      </c>
      <c r="S26" s="40" t="str">
        <f t="shared" si="21"/>
        <v>0</v>
      </c>
      <c r="T26" s="40" t="str">
        <f t="shared" si="22"/>
        <v>0</v>
      </c>
      <c r="U26" s="40" t="str">
        <f t="shared" si="23"/>
        <v>0</v>
      </c>
      <c r="V26" s="40" t="str">
        <f t="shared" si="24"/>
        <v>0</v>
      </c>
      <c r="W26" s="40" t="str">
        <f t="shared" si="25"/>
        <v>0</v>
      </c>
      <c r="X26" s="40" t="str">
        <f t="shared" si="26"/>
        <v>0</v>
      </c>
      <c r="Y26" s="40" t="str">
        <f t="shared" si="27"/>
        <v>0</v>
      </c>
    </row>
    <row r="27" spans="1:25" ht="98.25" customHeight="1" thickBot="1" x14ac:dyDescent="0.5">
      <c r="A27" s="41">
        <v>15</v>
      </c>
      <c r="B27" s="228" t="s">
        <v>763</v>
      </c>
      <c r="C27" s="228"/>
      <c r="D27" s="101"/>
      <c r="E27" s="101"/>
      <c r="F27" s="101"/>
      <c r="G27" s="101"/>
      <c r="H27" s="101"/>
      <c r="I27" s="101"/>
      <c r="J27" s="101"/>
      <c r="K27" s="101"/>
      <c r="L27" s="101"/>
      <c r="M27" s="101"/>
      <c r="N27" s="131" t="s">
        <v>603</v>
      </c>
      <c r="O27" s="179" t="s">
        <v>772</v>
      </c>
      <c r="Q27" s="40" t="str">
        <f t="shared" si="19"/>
        <v>0</v>
      </c>
      <c r="R27" s="40" t="str">
        <f t="shared" si="20"/>
        <v>0</v>
      </c>
      <c r="S27" s="40" t="str">
        <f t="shared" si="21"/>
        <v>0</v>
      </c>
      <c r="T27" s="40" t="str">
        <f t="shared" si="22"/>
        <v>0</v>
      </c>
      <c r="U27" s="40" t="str">
        <f t="shared" si="23"/>
        <v>0</v>
      </c>
      <c r="V27" s="40" t="str">
        <f t="shared" si="24"/>
        <v>0</v>
      </c>
      <c r="W27" s="40" t="str">
        <f t="shared" si="25"/>
        <v>0</v>
      </c>
      <c r="X27" s="40" t="str">
        <f t="shared" si="26"/>
        <v>0</v>
      </c>
      <c r="Y27" s="40" t="str">
        <f t="shared" si="27"/>
        <v>0</v>
      </c>
    </row>
    <row r="28" spans="1:25" ht="95.65" customHeight="1" thickBot="1" x14ac:dyDescent="0.5">
      <c r="A28" s="41">
        <v>16</v>
      </c>
      <c r="B28" s="228" t="s">
        <v>764</v>
      </c>
      <c r="C28" s="228"/>
      <c r="D28" s="101"/>
      <c r="E28" s="101"/>
      <c r="F28" s="101"/>
      <c r="G28" s="101"/>
      <c r="H28" s="101"/>
      <c r="I28" s="101"/>
      <c r="J28" s="101"/>
      <c r="K28" s="101"/>
      <c r="L28" s="101"/>
      <c r="M28" s="101"/>
      <c r="N28" s="131" t="s">
        <v>603</v>
      </c>
      <c r="O28" s="179"/>
      <c r="Q28" s="40" t="str">
        <f t="shared" si="19"/>
        <v>0</v>
      </c>
      <c r="R28" s="40" t="str">
        <f t="shared" si="20"/>
        <v>0</v>
      </c>
      <c r="S28" s="40" t="str">
        <f t="shared" si="21"/>
        <v>0</v>
      </c>
      <c r="T28" s="40" t="str">
        <f t="shared" si="22"/>
        <v>0</v>
      </c>
      <c r="U28" s="40" t="str">
        <f t="shared" si="23"/>
        <v>0</v>
      </c>
      <c r="V28" s="40" t="str">
        <f t="shared" si="24"/>
        <v>0</v>
      </c>
      <c r="W28" s="40" t="str">
        <f t="shared" si="25"/>
        <v>0</v>
      </c>
      <c r="X28" s="40" t="str">
        <f t="shared" si="26"/>
        <v>0</v>
      </c>
      <c r="Y28" s="40" t="str">
        <f t="shared" si="27"/>
        <v>0</v>
      </c>
    </row>
    <row r="29" spans="1:25" ht="87" customHeight="1" thickBot="1" x14ac:dyDescent="0.5">
      <c r="A29" s="41">
        <v>17</v>
      </c>
      <c r="B29" s="228" t="s">
        <v>765</v>
      </c>
      <c r="C29" s="228"/>
      <c r="D29" s="101"/>
      <c r="E29" s="101"/>
      <c r="F29" s="101"/>
      <c r="G29" s="101"/>
      <c r="H29" s="101"/>
      <c r="I29" s="101"/>
      <c r="J29" s="101"/>
      <c r="K29" s="101"/>
      <c r="L29" s="101"/>
      <c r="M29" s="101"/>
      <c r="N29" s="131" t="s">
        <v>603</v>
      </c>
      <c r="O29" s="179"/>
      <c r="Q29" s="40" t="str">
        <f t="shared" si="19"/>
        <v>0</v>
      </c>
      <c r="R29" s="40" t="str">
        <f t="shared" si="20"/>
        <v>0</v>
      </c>
      <c r="S29" s="40" t="str">
        <f t="shared" si="21"/>
        <v>0</v>
      </c>
      <c r="T29" s="40" t="str">
        <f t="shared" si="22"/>
        <v>0</v>
      </c>
      <c r="U29" s="40" t="str">
        <f t="shared" si="23"/>
        <v>0</v>
      </c>
      <c r="V29" s="40" t="str">
        <f t="shared" si="24"/>
        <v>0</v>
      </c>
      <c r="W29" s="40" t="str">
        <f t="shared" si="25"/>
        <v>0</v>
      </c>
      <c r="X29" s="40" t="str">
        <f t="shared" si="26"/>
        <v>0</v>
      </c>
      <c r="Y29" s="40" t="str">
        <f t="shared" si="27"/>
        <v>0</v>
      </c>
    </row>
    <row r="30" spans="1:25" ht="99" customHeight="1" thickBot="1" x14ac:dyDescent="0.5">
      <c r="A30" s="41">
        <v>18</v>
      </c>
      <c r="B30" s="228" t="s">
        <v>766</v>
      </c>
      <c r="C30" s="228"/>
      <c r="D30" s="101"/>
      <c r="E30" s="101"/>
      <c r="F30" s="101"/>
      <c r="G30" s="101"/>
      <c r="H30" s="101"/>
      <c r="I30" s="101"/>
      <c r="J30" s="101"/>
      <c r="K30" s="101"/>
      <c r="L30" s="101"/>
      <c r="M30" s="101"/>
      <c r="N30" s="131" t="s">
        <v>603</v>
      </c>
      <c r="O30" s="179"/>
      <c r="Q30" s="40" t="str">
        <f t="shared" si="19"/>
        <v>0</v>
      </c>
      <c r="R30" s="40" t="str">
        <f t="shared" si="20"/>
        <v>0</v>
      </c>
      <c r="S30" s="40" t="str">
        <f t="shared" si="21"/>
        <v>0</v>
      </c>
      <c r="T30" s="40" t="str">
        <f t="shared" si="22"/>
        <v>0</v>
      </c>
      <c r="U30" s="40" t="str">
        <f t="shared" si="23"/>
        <v>0</v>
      </c>
      <c r="V30" s="40" t="str">
        <f t="shared" si="24"/>
        <v>0</v>
      </c>
      <c r="W30" s="40" t="str">
        <f t="shared" si="25"/>
        <v>0</v>
      </c>
      <c r="X30" s="40" t="str">
        <f t="shared" si="26"/>
        <v>0</v>
      </c>
      <c r="Y30" s="40" t="str">
        <f t="shared" si="27"/>
        <v>0</v>
      </c>
    </row>
    <row r="31" spans="1:25" ht="130.9" customHeight="1" thickBot="1" x14ac:dyDescent="0.5">
      <c r="A31" s="41">
        <v>19</v>
      </c>
      <c r="B31" s="228" t="s">
        <v>767</v>
      </c>
      <c r="C31" s="228"/>
      <c r="D31" s="101"/>
      <c r="E31" s="101"/>
      <c r="F31" s="101"/>
      <c r="G31" s="101"/>
      <c r="H31" s="101"/>
      <c r="I31" s="101"/>
      <c r="J31" s="101"/>
      <c r="K31" s="101"/>
      <c r="L31" s="101"/>
      <c r="M31" s="101"/>
      <c r="N31" s="131" t="s">
        <v>603</v>
      </c>
      <c r="O31" s="133" t="s">
        <v>773</v>
      </c>
      <c r="Q31" s="40" t="str">
        <f t="shared" si="19"/>
        <v>0</v>
      </c>
      <c r="R31" s="40" t="str">
        <f t="shared" si="20"/>
        <v>0</v>
      </c>
      <c r="S31" s="40" t="str">
        <f t="shared" si="21"/>
        <v>0</v>
      </c>
      <c r="T31" s="40" t="str">
        <f t="shared" si="22"/>
        <v>0</v>
      </c>
      <c r="U31" s="40" t="str">
        <f t="shared" si="23"/>
        <v>0</v>
      </c>
      <c r="V31" s="40" t="str">
        <f t="shared" si="24"/>
        <v>0</v>
      </c>
      <c r="W31" s="40" t="str">
        <f t="shared" si="25"/>
        <v>0</v>
      </c>
      <c r="X31" s="40" t="str">
        <f t="shared" si="26"/>
        <v>0</v>
      </c>
      <c r="Y31" s="40" t="str">
        <f t="shared" si="27"/>
        <v>0</v>
      </c>
    </row>
    <row r="32" spans="1:25" s="36" customFormat="1" ht="40.5" customHeight="1" thickBot="1" x14ac:dyDescent="0.6">
      <c r="A32" s="180" t="s">
        <v>336</v>
      </c>
      <c r="B32" s="180"/>
      <c r="C32" s="181"/>
      <c r="D32" s="100"/>
      <c r="E32" s="47">
        <f>(Q32/19)*100</f>
        <v>0</v>
      </c>
      <c r="F32" s="47">
        <f t="shared" ref="F32:M32" si="28">(R32/19)*100</f>
        <v>0</v>
      </c>
      <c r="G32" s="47">
        <f t="shared" si="28"/>
        <v>0</v>
      </c>
      <c r="H32" s="47">
        <f t="shared" si="28"/>
        <v>0</v>
      </c>
      <c r="I32" s="47">
        <f t="shared" si="28"/>
        <v>0</v>
      </c>
      <c r="J32" s="47">
        <f t="shared" si="28"/>
        <v>0</v>
      </c>
      <c r="K32" s="47">
        <f t="shared" si="28"/>
        <v>0</v>
      </c>
      <c r="L32" s="47">
        <f t="shared" si="28"/>
        <v>0</v>
      </c>
      <c r="M32" s="47">
        <f t="shared" si="28"/>
        <v>0</v>
      </c>
      <c r="N32" s="132"/>
      <c r="O32" s="48"/>
      <c r="Q32" s="61">
        <f>SUM(Q6+Q7+Q15+Q16+Q17+Q18+Q19+Q20+Q21+Q22+Q23+Q24+Q25+Q26+Q27+Q27+Q28+Q29+Q30+Q31)</f>
        <v>0</v>
      </c>
      <c r="R32" s="61">
        <f t="shared" ref="R32:Y32" si="29">SUM(R6+R7+R15+R16+R17+R18+R19+R20+R21+R22+R23+R24+R25+R26+R27+R27+R28+R29+R30+R31)</f>
        <v>0</v>
      </c>
      <c r="S32" s="61">
        <f t="shared" si="29"/>
        <v>0</v>
      </c>
      <c r="T32" s="61">
        <f t="shared" si="29"/>
        <v>0</v>
      </c>
      <c r="U32" s="61">
        <f t="shared" si="29"/>
        <v>0</v>
      </c>
      <c r="V32" s="61">
        <f t="shared" si="29"/>
        <v>0</v>
      </c>
      <c r="W32" s="61">
        <f t="shared" si="29"/>
        <v>0</v>
      </c>
      <c r="X32" s="61">
        <f t="shared" si="29"/>
        <v>0</v>
      </c>
      <c r="Y32" s="61">
        <f t="shared" si="29"/>
        <v>0</v>
      </c>
    </row>
  </sheetData>
  <protectedRanges>
    <protectedRange sqref="D5:N5" name="Range7"/>
    <protectedRange sqref="E5:N5" name="Range1"/>
    <protectedRange sqref="E7:N9 E15:N16" name="Range7_1"/>
    <protectedRange sqref="E7:N9 E15:N16" name="Range1_1"/>
    <protectedRange sqref="D7:D9 D15:D16" name="Range6_1_1"/>
    <protectedRange sqref="E6:N6" name="Range7_2"/>
    <protectedRange sqref="E6:N6" name="Range1_2"/>
    <protectedRange sqref="D6" name="Range6_1_2"/>
    <protectedRange sqref="N17:N31 N10:N14" name="Range7_2_2_3"/>
    <protectedRange sqref="N17:N31 N10:N14" name="Range1_2_2_3"/>
    <protectedRange sqref="D17:M31 D10:M14" name="Range7_4_4_3"/>
  </protectedRanges>
  <mergeCells count="34">
    <mergeCell ref="B13:C13"/>
    <mergeCell ref="B14:C14"/>
    <mergeCell ref="B8:C8"/>
    <mergeCell ref="B9:C9"/>
    <mergeCell ref="B10:C10"/>
    <mergeCell ref="B11:C11"/>
    <mergeCell ref="B12:C12"/>
    <mergeCell ref="B7:C7"/>
    <mergeCell ref="A1:O1"/>
    <mergeCell ref="A2:O2"/>
    <mergeCell ref="A3:O3"/>
    <mergeCell ref="A5:C5"/>
    <mergeCell ref="B6:C6"/>
    <mergeCell ref="B15:C15"/>
    <mergeCell ref="B16:C16"/>
    <mergeCell ref="B17:C17"/>
    <mergeCell ref="B18:C18"/>
    <mergeCell ref="B19:C19"/>
    <mergeCell ref="A32:C32"/>
    <mergeCell ref="O17:O18"/>
    <mergeCell ref="O20:O26"/>
    <mergeCell ref="O27:O30"/>
    <mergeCell ref="B27:C27"/>
    <mergeCell ref="B28:C28"/>
    <mergeCell ref="B29:C29"/>
    <mergeCell ref="B30:C30"/>
    <mergeCell ref="B31:C31"/>
    <mergeCell ref="B21:C21"/>
    <mergeCell ref="B22:C22"/>
    <mergeCell ref="B23:C23"/>
    <mergeCell ref="B24:C24"/>
    <mergeCell ref="B25:C25"/>
    <mergeCell ref="B26:C26"/>
    <mergeCell ref="B20:C20"/>
  </mergeCells>
  <conditionalFormatting sqref="D6:D9 D15:D16">
    <cfRule type="expression" dxfId="270" priority="174">
      <formula>#REF!=2</formula>
    </cfRule>
    <cfRule type="expression" dxfId="269" priority="172">
      <formula>#REF!=0</formula>
    </cfRule>
    <cfRule type="expression" dxfId="268" priority="173">
      <formula>#REF!=1</formula>
    </cfRule>
  </conditionalFormatting>
  <conditionalFormatting sqref="D10:D14">
    <cfRule type="expression" dxfId="267" priority="1">
      <formula>D10=0</formula>
    </cfRule>
  </conditionalFormatting>
  <conditionalFormatting sqref="D17:D31">
    <cfRule type="expression" dxfId="266" priority="54">
      <formula>D17=0</formula>
    </cfRule>
  </conditionalFormatting>
  <conditionalFormatting sqref="D21:D31">
    <cfRule type="expression" dxfId="265" priority="55">
      <formula>D21&lt;&gt;M21</formula>
    </cfRule>
    <cfRule type="expression" dxfId="264" priority="56">
      <formula>D21=M21</formula>
    </cfRule>
  </conditionalFormatting>
  <conditionalFormatting sqref="D10:E14">
    <cfRule type="expression" dxfId="263" priority="18">
      <formula>D10&lt;&gt;M10</formula>
    </cfRule>
    <cfRule type="expression" dxfId="262" priority="19">
      <formula>D10=M10</formula>
    </cfRule>
  </conditionalFormatting>
  <conditionalFormatting sqref="D17:E20">
    <cfRule type="expression" dxfId="261" priority="86">
      <formula>D17=M17</formula>
    </cfRule>
    <cfRule type="expression" dxfId="260" priority="85">
      <formula>D17&lt;&gt;M17</formula>
    </cfRule>
  </conditionalFormatting>
  <conditionalFormatting sqref="E6">
    <cfRule type="expression" dxfId="259" priority="458">
      <formula>E6=N6</formula>
    </cfRule>
    <cfRule type="expression" dxfId="258" priority="457">
      <formula>E6&lt;&gt;N6</formula>
    </cfRule>
  </conditionalFormatting>
  <conditionalFormatting sqref="E6:E31">
    <cfRule type="expression" dxfId="257" priority="81">
      <formula>E6=0</formula>
    </cfRule>
  </conditionalFormatting>
  <conditionalFormatting sqref="E7:E9 E15:E16">
    <cfRule type="expression" dxfId="256" priority="170">
      <formula>E7&gt;N7</formula>
    </cfRule>
    <cfRule type="expression" dxfId="255" priority="169">
      <formula>E7&lt;N7</formula>
    </cfRule>
  </conditionalFormatting>
  <conditionalFormatting sqref="E21:E31">
    <cfRule type="expression" dxfId="254" priority="83">
      <formula>E21=N21</formula>
    </cfRule>
    <cfRule type="expression" dxfId="253" priority="82">
      <formula>E21&lt;&gt;N21</formula>
    </cfRule>
  </conditionalFormatting>
  <conditionalFormatting sqref="F6">
    <cfRule type="expression" dxfId="252" priority="39">
      <formula>F6&lt;&gt;N6</formula>
    </cfRule>
    <cfRule type="expression" dxfId="251" priority="40">
      <formula>F6=N6</formula>
    </cfRule>
  </conditionalFormatting>
  <conditionalFormatting sqref="F7:F9 F15:F16">
    <cfRule type="expression" dxfId="250" priority="167">
      <formula>F7&gt;N7</formula>
    </cfRule>
    <cfRule type="expression" dxfId="249" priority="166">
      <formula>F7&lt;N7</formula>
    </cfRule>
  </conditionalFormatting>
  <conditionalFormatting sqref="F10:F14">
    <cfRule type="expression" dxfId="248" priority="17">
      <formula>F10=N10</formula>
    </cfRule>
    <cfRule type="expression" dxfId="247" priority="16">
      <formula>F10&lt;&gt;N10</formula>
    </cfRule>
  </conditionalFormatting>
  <conditionalFormatting sqref="F17:F31">
    <cfRule type="expression" dxfId="246" priority="80">
      <formula>F17=N17</formula>
    </cfRule>
    <cfRule type="expression" dxfId="245" priority="79">
      <formula>F17&lt;&gt;N17</formula>
    </cfRule>
  </conditionalFormatting>
  <conditionalFormatting sqref="F6:G6">
    <cfRule type="expression" dxfId="244" priority="35">
      <formula>F6=0</formula>
    </cfRule>
  </conditionalFormatting>
  <conditionalFormatting sqref="F7:M31">
    <cfRule type="expression" dxfId="243" priority="57">
      <formula>F7=0</formula>
    </cfRule>
  </conditionalFormatting>
  <conditionalFormatting sqref="G6">
    <cfRule type="expression" dxfId="242" priority="36">
      <formula>G6&lt;&gt;N6</formula>
    </cfRule>
    <cfRule type="expression" dxfId="241" priority="37">
      <formula>G6=N6</formula>
    </cfRule>
  </conditionalFormatting>
  <conditionalFormatting sqref="G7:G9 G15:G16">
    <cfRule type="expression" dxfId="240" priority="163">
      <formula>G7&lt;N7</formula>
    </cfRule>
    <cfRule type="expression" dxfId="239" priority="164">
      <formula>G7&gt;N7</formula>
    </cfRule>
  </conditionalFormatting>
  <conditionalFormatting sqref="G10:G14">
    <cfRule type="expression" dxfId="238" priority="14">
      <formula>G10&lt;&gt;N10</formula>
    </cfRule>
    <cfRule type="expression" dxfId="237" priority="15">
      <formula>G10=N10</formula>
    </cfRule>
  </conditionalFormatting>
  <conditionalFormatting sqref="G17:G31">
    <cfRule type="expression" dxfId="236" priority="77">
      <formula>G17=N17</formula>
    </cfRule>
    <cfRule type="expression" dxfId="235" priority="76">
      <formula>G17&lt;&gt;N17</formula>
    </cfRule>
  </conditionalFormatting>
  <conditionalFormatting sqref="H6">
    <cfRule type="expression" dxfId="234" priority="42">
      <formula>I6&lt;&gt;N6</formula>
    </cfRule>
    <cfRule type="expression" dxfId="233" priority="41">
      <formula>I6=0</formula>
    </cfRule>
    <cfRule type="expression" dxfId="232" priority="43">
      <formula>I6=N6</formula>
    </cfRule>
  </conditionalFormatting>
  <conditionalFormatting sqref="H10:H14">
    <cfRule type="expression" dxfId="231" priority="12">
      <formula>H10&lt;&gt;N10</formula>
    </cfRule>
    <cfRule type="expression" dxfId="230" priority="13">
      <formula>H10=N10</formula>
    </cfRule>
  </conditionalFormatting>
  <conditionalFormatting sqref="H17:H31">
    <cfRule type="expression" dxfId="229" priority="74">
      <formula>H17=N17</formula>
    </cfRule>
    <cfRule type="expression" dxfId="228" priority="73">
      <formula>H17&lt;&gt;N17</formula>
    </cfRule>
  </conditionalFormatting>
  <conditionalFormatting sqref="H7:I9 H15:I16">
    <cfRule type="expression" dxfId="227" priority="157">
      <formula>H7&lt;$N7</formula>
    </cfRule>
    <cfRule type="expression" dxfId="226" priority="158">
      <formula>H7&gt;$N7</formula>
    </cfRule>
  </conditionalFormatting>
  <conditionalFormatting sqref="I6">
    <cfRule type="expression" dxfId="225" priority="34">
      <formula>I6=N6</formula>
    </cfRule>
    <cfRule type="expression" dxfId="224" priority="33">
      <formula>I6&lt;&gt;N6</formula>
    </cfRule>
  </conditionalFormatting>
  <conditionalFormatting sqref="I10:I14">
    <cfRule type="expression" dxfId="223" priority="10">
      <formula>I10&lt;&gt;N10</formula>
    </cfRule>
    <cfRule type="expression" dxfId="222" priority="11">
      <formula>I10=N10</formula>
    </cfRule>
  </conditionalFormatting>
  <conditionalFormatting sqref="I17:I31">
    <cfRule type="expression" dxfId="221" priority="71">
      <formula>I17=N17</formula>
    </cfRule>
    <cfRule type="expression" dxfId="220" priority="70">
      <formula>I17&lt;&gt;N17</formula>
    </cfRule>
  </conditionalFormatting>
  <conditionalFormatting sqref="I6:M6">
    <cfRule type="expression" dxfId="219" priority="20">
      <formula>I6=0</formula>
    </cfRule>
  </conditionalFormatting>
  <conditionalFormatting sqref="J6">
    <cfRule type="expression" dxfId="218" priority="30">
      <formula>J6&lt;&gt;N6</formula>
    </cfRule>
    <cfRule type="expression" dxfId="217" priority="31">
      <formula>J6=N6</formula>
    </cfRule>
  </conditionalFormatting>
  <conditionalFormatting sqref="J7:J9 J15:J16">
    <cfRule type="expression" dxfId="216" priority="155">
      <formula>J7&gt;N7</formula>
    </cfRule>
    <cfRule type="expression" dxfId="215" priority="154">
      <formula>J7&lt;N7</formula>
    </cfRule>
  </conditionalFormatting>
  <conditionalFormatting sqref="J10:J14">
    <cfRule type="expression" dxfId="214" priority="9">
      <formula>J10=N10</formula>
    </cfRule>
    <cfRule type="expression" dxfId="213" priority="8">
      <formula>J10&lt;&gt;N10</formula>
    </cfRule>
  </conditionalFormatting>
  <conditionalFormatting sqref="J17:J31">
    <cfRule type="expression" dxfId="212" priority="68">
      <formula>J17=N17</formula>
    </cfRule>
    <cfRule type="expression" dxfId="211" priority="67">
      <formula>J17&lt;&gt;N17</formula>
    </cfRule>
  </conditionalFormatting>
  <conditionalFormatting sqref="K6">
    <cfRule type="expression" dxfId="210" priority="28">
      <formula>K6=N6</formula>
    </cfRule>
    <cfRule type="expression" dxfId="209" priority="27">
      <formula>K6&lt;&gt;N6</formula>
    </cfRule>
  </conditionalFormatting>
  <conditionalFormatting sqref="K7:K9 K15:K16">
    <cfRule type="expression" dxfId="208" priority="151">
      <formula>K7&lt;N7</formula>
    </cfRule>
    <cfRule type="expression" dxfId="207" priority="152">
      <formula>K7&gt;N7</formula>
    </cfRule>
  </conditionalFormatting>
  <conditionalFormatting sqref="K10:K14">
    <cfRule type="expression" dxfId="206" priority="7">
      <formula>K10=N10</formula>
    </cfRule>
    <cfRule type="expression" dxfId="205" priority="6">
      <formula>K10&lt;&gt;N10</formula>
    </cfRule>
  </conditionalFormatting>
  <conditionalFormatting sqref="K17:K31">
    <cfRule type="expression" dxfId="204" priority="65">
      <formula>K17=N17</formula>
    </cfRule>
    <cfRule type="expression" dxfId="203" priority="64">
      <formula>K17&lt;&gt;N17</formula>
    </cfRule>
  </conditionalFormatting>
  <conditionalFormatting sqref="L6">
    <cfRule type="expression" dxfId="202" priority="25">
      <formula>L6=N6</formula>
    </cfRule>
    <cfRule type="expression" dxfId="201" priority="24">
      <formula>L6&lt;&gt;N6</formula>
    </cfRule>
  </conditionalFormatting>
  <conditionalFormatting sqref="L7:L9 L15:L16">
    <cfRule type="expression" dxfId="200" priority="148">
      <formula>L7&lt;N7</formula>
    </cfRule>
    <cfRule type="expression" dxfId="199" priority="149">
      <formula>L7&gt;N7</formula>
    </cfRule>
  </conditionalFormatting>
  <conditionalFormatting sqref="L10:L14">
    <cfRule type="expression" dxfId="198" priority="4">
      <formula>L10&lt;&gt;N10</formula>
    </cfRule>
    <cfRule type="expression" dxfId="197" priority="5">
      <formula>L10=N10</formula>
    </cfRule>
  </conditionalFormatting>
  <conditionalFormatting sqref="L17:L31">
    <cfRule type="expression" dxfId="196" priority="62">
      <formula>L17=N17</formula>
    </cfRule>
    <cfRule type="expression" dxfId="195" priority="61">
      <formula>L17&lt;&gt;N17</formula>
    </cfRule>
  </conditionalFormatting>
  <conditionalFormatting sqref="M6">
    <cfRule type="expression" dxfId="194" priority="22">
      <formula>M6=N6</formula>
    </cfRule>
    <cfRule type="expression" dxfId="193" priority="21">
      <formula>M6&lt;&gt;N6</formula>
    </cfRule>
  </conditionalFormatting>
  <conditionalFormatting sqref="M7:M9 M15:M16">
    <cfRule type="expression" dxfId="192" priority="145">
      <formula>M7&lt;N7</formula>
    </cfRule>
    <cfRule type="expression" dxfId="191" priority="146">
      <formula>M7&gt;N7</formula>
    </cfRule>
  </conditionalFormatting>
  <conditionalFormatting sqref="M10:M14">
    <cfRule type="expression" dxfId="190" priority="3">
      <formula>M10=N10</formula>
    </cfRule>
    <cfRule type="expression" dxfId="189" priority="2">
      <formula>M10&lt;&gt;N10</formula>
    </cfRule>
  </conditionalFormatting>
  <conditionalFormatting sqref="M17:M31">
    <cfRule type="expression" dxfId="188" priority="59">
      <formula>M17=N17</formula>
    </cfRule>
    <cfRule type="expression" dxfId="187" priority="58">
      <formula>M17&lt;&gt;N17</formula>
    </cfRule>
  </conditionalFormatting>
  <conditionalFormatting sqref="N6:N9 N15:N16">
    <cfRule type="cellIs" dxfId="186" priority="171" operator="greaterThan">
      <formula>0</formula>
    </cfRule>
  </conditionalFormatting>
  <conditionalFormatting sqref="N32">
    <cfRule type="cellIs" dxfId="185" priority="615" operator="greaterThan">
      <formula>0</formula>
    </cfRule>
  </conditionalFormatting>
  <conditionalFormatting sqref="O6:O16">
    <cfRule type="cellIs" dxfId="184" priority="53" operator="equal">
      <formula>"Yes, through the whole country"</formula>
    </cfRule>
    <cfRule type="cellIs" dxfId="183" priority="45" operator="equal">
      <formula>"No "</formula>
    </cfRule>
    <cfRule type="cellIs" dxfId="182" priority="44" operator="equal">
      <formula>"Do not know"</formula>
    </cfRule>
    <cfRule type="cellIs" dxfId="181" priority="48" operator="equal">
      <formula>"Yes, for all government agencies and state-owned businesses"</formula>
    </cfRule>
    <cfRule type="cellIs" dxfId="180" priority="49" operator="equal">
      <formula>"No"</formula>
    </cfRule>
    <cfRule type="cellIs" dxfId="179" priority="46" operator="equal">
      <formula>"Yes, only the lead agency on road safety"</formula>
    </cfRule>
    <cfRule type="cellIs" dxfId="178" priority="47" operator="equal">
      <formula>"Yes, for some government agencies and state-owned businesses"</formula>
    </cfRule>
    <cfRule type="cellIs" dxfId="177" priority="50" operator="equal">
      <formula>"Yes"</formula>
    </cfRule>
    <cfRule type="cellIs" dxfId="176" priority="51" operator="equal">
      <formula>"Yes, but for some streets only"</formula>
    </cfRule>
    <cfRule type="cellIs" dxfId="175" priority="52" operator="equal">
      <formula>"Yes, but for some parts of the road network only"</formula>
    </cfRule>
  </conditionalFormatting>
  <pageMargins left="0.25" right="0.25" top="0.13" bottom="0.08" header="0.11" footer="0.1"/>
  <pageSetup paperSize="9" fitToWidth="0"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9ED387DC-F39B-4AAF-90EF-670A65079132}">
          <x14:formula1>
            <xm:f>'SINGLE CODES'!$B$8:$B$10</xm:f>
          </x14:formula1>
          <xm:sqref>D17:M31 D10:M14</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1AE1E-C8DE-4CE4-800C-3F631C67C3AF}">
  <dimension ref="A1:AA17"/>
  <sheetViews>
    <sheetView zoomScale="69" zoomScaleNormal="67" zoomScaleSheetLayoutView="50" workbookViewId="0">
      <selection activeCell="AC5" sqref="AC5"/>
    </sheetView>
  </sheetViews>
  <sheetFormatPr defaultColWidth="8.73046875" defaultRowHeight="15.75" x14ac:dyDescent="0.5"/>
  <cols>
    <col min="1" max="1" width="4.59765625" style="6" customWidth="1"/>
    <col min="2" max="2" width="14.265625" style="130" customWidth="1"/>
    <col min="3" max="3" width="39" style="94" customWidth="1"/>
    <col min="4" max="4" width="12.796875" style="5" customWidth="1"/>
    <col min="5" max="13" width="7.1328125" style="4" customWidth="1"/>
    <col min="14" max="14" width="17.59765625" style="4" customWidth="1"/>
    <col min="15" max="15" width="71.06640625" style="39" customWidth="1"/>
    <col min="16" max="16" width="8.73046875" style="4" customWidth="1"/>
    <col min="17" max="17" width="9.73046875" style="4" hidden="1" customWidth="1"/>
    <col min="18" max="25" width="7.73046875" style="4" hidden="1" customWidth="1"/>
    <col min="26" max="27" width="8.73046875" style="4" hidden="1" customWidth="1"/>
    <col min="28" max="16384" width="8.73046875" style="4"/>
  </cols>
  <sheetData>
    <row r="1" spans="1:25" ht="82.5" customHeight="1" x14ac:dyDescent="0.45">
      <c r="A1" s="222" t="s">
        <v>1406</v>
      </c>
      <c r="B1" s="222"/>
      <c r="C1" s="222"/>
      <c r="D1" s="222"/>
      <c r="E1" s="222"/>
      <c r="F1" s="222"/>
      <c r="G1" s="222"/>
      <c r="H1" s="222"/>
      <c r="I1" s="222"/>
      <c r="J1" s="222"/>
      <c r="K1" s="222"/>
      <c r="L1" s="222"/>
      <c r="M1" s="222"/>
      <c r="N1" s="222"/>
      <c r="O1" s="222"/>
    </row>
    <row r="2" spans="1:25" ht="37.15" customHeight="1" x14ac:dyDescent="0.45">
      <c r="A2" s="164" t="s">
        <v>1359</v>
      </c>
      <c r="B2" s="164"/>
      <c r="C2" s="164"/>
      <c r="D2" s="164"/>
      <c r="E2" s="164"/>
      <c r="F2" s="164"/>
      <c r="G2" s="164"/>
      <c r="H2" s="164"/>
      <c r="I2" s="164"/>
      <c r="J2" s="164"/>
      <c r="K2" s="164"/>
      <c r="L2" s="164"/>
      <c r="M2" s="164"/>
      <c r="N2" s="164"/>
      <c r="O2" s="164"/>
      <c r="P2" s="58"/>
    </row>
    <row r="3" spans="1:25" ht="46.5" customHeight="1" x14ac:dyDescent="0.45">
      <c r="A3" s="165" t="s">
        <v>1360</v>
      </c>
      <c r="B3" s="165"/>
      <c r="C3" s="165"/>
      <c r="D3" s="165"/>
      <c r="E3" s="165"/>
      <c r="F3" s="165"/>
      <c r="G3" s="165"/>
      <c r="H3" s="165"/>
      <c r="I3" s="165"/>
      <c r="J3" s="165"/>
      <c r="K3" s="165"/>
      <c r="L3" s="165"/>
      <c r="M3" s="165"/>
      <c r="N3" s="165"/>
      <c r="O3" s="165"/>
      <c r="P3" s="58"/>
    </row>
    <row r="4" spans="1:25" ht="9" customHeight="1" x14ac:dyDescent="0.45">
      <c r="A4" s="56"/>
      <c r="C4" s="93"/>
      <c r="D4" s="76"/>
      <c r="E4" s="76"/>
      <c r="F4" s="76"/>
      <c r="G4" s="76"/>
      <c r="H4" s="76"/>
      <c r="I4" s="76"/>
      <c r="J4" s="76"/>
      <c r="K4" s="76"/>
      <c r="L4" s="76"/>
      <c r="N4" s="56"/>
      <c r="O4" s="56"/>
      <c r="P4" s="58"/>
    </row>
    <row r="5" spans="1:25" s="37" customFormat="1" ht="114.75" customHeight="1" thickBot="1" x14ac:dyDescent="0.75">
      <c r="A5" s="166" t="s">
        <v>652</v>
      </c>
      <c r="B5" s="167"/>
      <c r="C5" s="168"/>
      <c r="D5" s="78" t="s">
        <v>1361</v>
      </c>
      <c r="E5" s="78">
        <v>2022</v>
      </c>
      <c r="F5" s="78">
        <v>2023</v>
      </c>
      <c r="G5" s="78">
        <v>2024</v>
      </c>
      <c r="H5" s="78">
        <v>2025</v>
      </c>
      <c r="I5" s="78">
        <v>2026</v>
      </c>
      <c r="J5" s="78">
        <v>2027</v>
      </c>
      <c r="K5" s="78">
        <v>2028</v>
      </c>
      <c r="L5" s="78">
        <v>2029</v>
      </c>
      <c r="M5" s="78">
        <v>2030</v>
      </c>
      <c r="N5" s="77" t="s">
        <v>584</v>
      </c>
      <c r="O5" s="79" t="s">
        <v>582</v>
      </c>
      <c r="Q5" s="59" t="s">
        <v>396</v>
      </c>
      <c r="R5" s="59" t="s">
        <v>388</v>
      </c>
      <c r="S5" s="59" t="s">
        <v>389</v>
      </c>
      <c r="T5" s="60" t="s">
        <v>390</v>
      </c>
      <c r="U5" s="60" t="s">
        <v>577</v>
      </c>
      <c r="V5" s="60" t="s">
        <v>578</v>
      </c>
      <c r="W5" s="60" t="s">
        <v>579</v>
      </c>
      <c r="X5" s="60" t="s">
        <v>580</v>
      </c>
      <c r="Y5" s="60" t="s">
        <v>581</v>
      </c>
    </row>
    <row r="6" spans="1:25" ht="95.25" customHeight="1" thickBot="1" x14ac:dyDescent="0.5">
      <c r="A6" s="41">
        <v>1</v>
      </c>
      <c r="B6" s="232" t="s">
        <v>1345</v>
      </c>
      <c r="C6" s="232"/>
      <c r="D6" s="101"/>
      <c r="E6" s="101"/>
      <c r="F6" s="101"/>
      <c r="G6" s="101"/>
      <c r="H6" s="101"/>
      <c r="I6" s="101"/>
      <c r="J6" s="101"/>
      <c r="K6" s="101"/>
      <c r="L6" s="101"/>
      <c r="M6" s="101"/>
      <c r="N6" s="131" t="s">
        <v>603</v>
      </c>
      <c r="O6" s="133" t="s">
        <v>1407</v>
      </c>
      <c r="Q6" s="40" t="str">
        <f t="shared" ref="Q6" si="0">IF(E6="نعم
Yes", "1", "0")</f>
        <v>0</v>
      </c>
      <c r="R6" s="40" t="str">
        <f t="shared" ref="R6" si="1">IF(F6="نعم
Yes", "1", "0")</f>
        <v>0</v>
      </c>
      <c r="S6" s="40" t="str">
        <f t="shared" ref="S6" si="2">IF(G6="نعم
Yes", "1", "0")</f>
        <v>0</v>
      </c>
      <c r="T6" s="40" t="str">
        <f t="shared" ref="T6" si="3">IF(H6="نعم
Yes", "1", "0")</f>
        <v>0</v>
      </c>
      <c r="U6" s="40" t="str">
        <f t="shared" ref="U6" si="4">IF(I6="نعم
Yes", "1", "0")</f>
        <v>0</v>
      </c>
      <c r="V6" s="40" t="str">
        <f t="shared" ref="V6" si="5">IF(J6="نعم
Yes", "1", "0")</f>
        <v>0</v>
      </c>
      <c r="W6" s="40" t="str">
        <f t="shared" ref="W6" si="6">IF(K6="نعم
Yes", "1", "0")</f>
        <v>0</v>
      </c>
      <c r="X6" s="40" t="str">
        <f t="shared" ref="X6" si="7">IF(L6="نعم
Yes", "1", "0")</f>
        <v>0</v>
      </c>
      <c r="Y6" s="40" t="str">
        <f t="shared" ref="Y6" si="8">IF(M6="نعم
Yes", "1", "0")</f>
        <v>0</v>
      </c>
    </row>
    <row r="7" spans="1:25" ht="148.9" customHeight="1" thickBot="1" x14ac:dyDescent="0.5">
      <c r="A7" s="41">
        <v>2</v>
      </c>
      <c r="B7" s="232" t="s">
        <v>794</v>
      </c>
      <c r="C7" s="232"/>
      <c r="D7" s="101"/>
      <c r="E7" s="101"/>
      <c r="F7" s="101"/>
      <c r="G7" s="101"/>
      <c r="H7" s="101"/>
      <c r="I7" s="101"/>
      <c r="J7" s="101"/>
      <c r="K7" s="101"/>
      <c r="L7" s="101"/>
      <c r="M7" s="101"/>
      <c r="N7" s="131" t="s">
        <v>603</v>
      </c>
      <c r="O7" s="178" t="s">
        <v>801</v>
      </c>
      <c r="Q7" s="40" t="str">
        <f t="shared" ref="Q7:Q16" si="9">IF(E7="نعم
Yes", "1", "0")</f>
        <v>0</v>
      </c>
      <c r="R7" s="40" t="str">
        <f t="shared" ref="R7:R16" si="10">IF(F7="نعم
Yes", "1", "0")</f>
        <v>0</v>
      </c>
      <c r="S7" s="40" t="str">
        <f t="shared" ref="S7:S16" si="11">IF(G7="نعم
Yes", "1", "0")</f>
        <v>0</v>
      </c>
      <c r="T7" s="40" t="str">
        <f t="shared" ref="T7:T16" si="12">IF(H7="نعم
Yes", "1", "0")</f>
        <v>0</v>
      </c>
      <c r="U7" s="40" t="str">
        <f t="shared" ref="U7:U16" si="13">IF(I7="نعم
Yes", "1", "0")</f>
        <v>0</v>
      </c>
      <c r="V7" s="40" t="str">
        <f t="shared" ref="V7:V16" si="14">IF(J7="نعم
Yes", "1", "0")</f>
        <v>0</v>
      </c>
      <c r="W7" s="40" t="str">
        <f t="shared" ref="W7:W16" si="15">IF(K7="نعم
Yes", "1", "0")</f>
        <v>0</v>
      </c>
      <c r="X7" s="40" t="str">
        <f t="shared" ref="X7:X16" si="16">IF(L7="نعم
Yes", "1", "0")</f>
        <v>0</v>
      </c>
      <c r="Y7" s="40" t="str">
        <f t="shared" ref="Y7:Y16" si="17">IF(M7="نعم
Yes", "1", "0")</f>
        <v>0</v>
      </c>
    </row>
    <row r="8" spans="1:25" ht="177.4" customHeight="1" thickBot="1" x14ac:dyDescent="0.5">
      <c r="A8" s="41">
        <v>3</v>
      </c>
      <c r="B8" s="232" t="s">
        <v>795</v>
      </c>
      <c r="C8" s="232"/>
      <c r="D8" s="101"/>
      <c r="E8" s="101"/>
      <c r="F8" s="101"/>
      <c r="G8" s="101"/>
      <c r="H8" s="101"/>
      <c r="I8" s="101"/>
      <c r="J8" s="101"/>
      <c r="K8" s="101"/>
      <c r="L8" s="101"/>
      <c r="M8" s="101"/>
      <c r="N8" s="131" t="s">
        <v>603</v>
      </c>
      <c r="O8" s="178"/>
      <c r="Q8" s="40" t="str">
        <f t="shared" si="9"/>
        <v>0</v>
      </c>
      <c r="R8" s="40" t="str">
        <f t="shared" si="10"/>
        <v>0</v>
      </c>
      <c r="S8" s="40" t="str">
        <f t="shared" si="11"/>
        <v>0</v>
      </c>
      <c r="T8" s="40" t="str">
        <f t="shared" si="12"/>
        <v>0</v>
      </c>
      <c r="U8" s="40" t="str">
        <f t="shared" si="13"/>
        <v>0</v>
      </c>
      <c r="V8" s="40" t="str">
        <f t="shared" si="14"/>
        <v>0</v>
      </c>
      <c r="W8" s="40" t="str">
        <f t="shared" si="15"/>
        <v>0</v>
      </c>
      <c r="X8" s="40" t="str">
        <f t="shared" si="16"/>
        <v>0</v>
      </c>
      <c r="Y8" s="40" t="str">
        <f t="shared" si="17"/>
        <v>0</v>
      </c>
    </row>
    <row r="9" spans="1:25" ht="256.89999999999998" customHeight="1" thickBot="1" x14ac:dyDescent="0.5">
      <c r="A9" s="41">
        <v>4</v>
      </c>
      <c r="B9" s="232" t="s">
        <v>796</v>
      </c>
      <c r="C9" s="232"/>
      <c r="D9" s="101"/>
      <c r="E9" s="101"/>
      <c r="F9" s="101"/>
      <c r="G9" s="101"/>
      <c r="H9" s="101"/>
      <c r="I9" s="101"/>
      <c r="J9" s="101"/>
      <c r="K9" s="101"/>
      <c r="L9" s="101"/>
      <c r="M9" s="101"/>
      <c r="N9" s="131" t="s">
        <v>603</v>
      </c>
      <c r="O9" s="133" t="s">
        <v>802</v>
      </c>
      <c r="Q9" s="40" t="str">
        <f t="shared" si="9"/>
        <v>0</v>
      </c>
      <c r="R9" s="40" t="str">
        <f t="shared" si="10"/>
        <v>0</v>
      </c>
      <c r="S9" s="40" t="str">
        <f t="shared" si="11"/>
        <v>0</v>
      </c>
      <c r="T9" s="40" t="str">
        <f t="shared" si="12"/>
        <v>0</v>
      </c>
      <c r="U9" s="40" t="str">
        <f t="shared" si="13"/>
        <v>0</v>
      </c>
      <c r="V9" s="40" t="str">
        <f t="shared" si="14"/>
        <v>0</v>
      </c>
      <c r="W9" s="40" t="str">
        <f t="shared" si="15"/>
        <v>0</v>
      </c>
      <c r="X9" s="40" t="str">
        <f t="shared" si="16"/>
        <v>0</v>
      </c>
      <c r="Y9" s="40" t="str">
        <f t="shared" si="17"/>
        <v>0</v>
      </c>
    </row>
    <row r="10" spans="1:25" ht="82.9" customHeight="1" thickBot="1" x14ac:dyDescent="0.5">
      <c r="A10" s="41">
        <v>5</v>
      </c>
      <c r="B10" s="232" t="s">
        <v>797</v>
      </c>
      <c r="C10" s="232"/>
      <c r="D10" s="101"/>
      <c r="E10" s="101"/>
      <c r="F10" s="101"/>
      <c r="G10" s="101"/>
      <c r="H10" s="101"/>
      <c r="I10" s="101"/>
      <c r="J10" s="101"/>
      <c r="K10" s="101"/>
      <c r="L10" s="101"/>
      <c r="M10" s="101"/>
      <c r="N10" s="131" t="s">
        <v>603</v>
      </c>
      <c r="O10" s="179" t="s">
        <v>803</v>
      </c>
      <c r="Q10" s="40" t="str">
        <f t="shared" si="9"/>
        <v>0</v>
      </c>
      <c r="R10" s="40" t="str">
        <f t="shared" si="10"/>
        <v>0</v>
      </c>
      <c r="S10" s="40" t="str">
        <f t="shared" si="11"/>
        <v>0</v>
      </c>
      <c r="T10" s="40" t="str">
        <f t="shared" si="12"/>
        <v>0</v>
      </c>
      <c r="U10" s="40" t="str">
        <f t="shared" si="13"/>
        <v>0</v>
      </c>
      <c r="V10" s="40" t="str">
        <f t="shared" si="14"/>
        <v>0</v>
      </c>
      <c r="W10" s="40" t="str">
        <f t="shared" si="15"/>
        <v>0</v>
      </c>
      <c r="X10" s="40" t="str">
        <f t="shared" si="16"/>
        <v>0</v>
      </c>
      <c r="Y10" s="40" t="str">
        <f t="shared" si="17"/>
        <v>0</v>
      </c>
    </row>
    <row r="11" spans="1:25" ht="112.5" customHeight="1" thickBot="1" x14ac:dyDescent="0.5">
      <c r="A11" s="41">
        <v>6</v>
      </c>
      <c r="B11" s="232" t="s">
        <v>798</v>
      </c>
      <c r="C11" s="232"/>
      <c r="D11" s="101"/>
      <c r="E11" s="101"/>
      <c r="F11" s="101"/>
      <c r="G11" s="101"/>
      <c r="H11" s="101"/>
      <c r="I11" s="101"/>
      <c r="J11" s="101"/>
      <c r="K11" s="101"/>
      <c r="L11" s="101"/>
      <c r="M11" s="101"/>
      <c r="N11" s="131" t="s">
        <v>603</v>
      </c>
      <c r="O11" s="179"/>
      <c r="Q11" s="40" t="str">
        <f t="shared" si="9"/>
        <v>0</v>
      </c>
      <c r="R11" s="40" t="str">
        <f t="shared" si="10"/>
        <v>0</v>
      </c>
      <c r="S11" s="40" t="str">
        <f t="shared" si="11"/>
        <v>0</v>
      </c>
      <c r="T11" s="40" t="str">
        <f t="shared" si="12"/>
        <v>0</v>
      </c>
      <c r="U11" s="40" t="str">
        <f t="shared" si="13"/>
        <v>0</v>
      </c>
      <c r="V11" s="40" t="str">
        <f t="shared" si="14"/>
        <v>0</v>
      </c>
      <c r="W11" s="40" t="str">
        <f t="shared" si="15"/>
        <v>0</v>
      </c>
      <c r="X11" s="40" t="str">
        <f t="shared" si="16"/>
        <v>0</v>
      </c>
      <c r="Y11" s="40" t="str">
        <f t="shared" si="17"/>
        <v>0</v>
      </c>
    </row>
    <row r="12" spans="1:25" ht="139.9" customHeight="1" thickBot="1" x14ac:dyDescent="0.5">
      <c r="A12" s="41">
        <v>7</v>
      </c>
      <c r="B12" s="206" t="s">
        <v>1319</v>
      </c>
      <c r="C12" s="206"/>
      <c r="D12" s="101"/>
      <c r="E12" s="101"/>
      <c r="F12" s="101"/>
      <c r="G12" s="101"/>
      <c r="H12" s="101"/>
      <c r="I12" s="101"/>
      <c r="J12" s="101"/>
      <c r="K12" s="101"/>
      <c r="L12" s="101"/>
      <c r="M12" s="101"/>
      <c r="N12" s="131" t="s">
        <v>603</v>
      </c>
      <c r="O12" s="179"/>
      <c r="Q12" s="40" t="str">
        <f t="shared" si="9"/>
        <v>0</v>
      </c>
      <c r="R12" s="40" t="str">
        <f t="shared" si="10"/>
        <v>0</v>
      </c>
      <c r="S12" s="40" t="str">
        <f t="shared" si="11"/>
        <v>0</v>
      </c>
      <c r="T12" s="40" t="str">
        <f t="shared" si="12"/>
        <v>0</v>
      </c>
      <c r="U12" s="40" t="str">
        <f t="shared" si="13"/>
        <v>0</v>
      </c>
      <c r="V12" s="40" t="str">
        <f t="shared" si="14"/>
        <v>0</v>
      </c>
      <c r="W12" s="40" t="str">
        <f t="shared" si="15"/>
        <v>0</v>
      </c>
      <c r="X12" s="40" t="str">
        <f t="shared" si="16"/>
        <v>0</v>
      </c>
      <c r="Y12" s="40" t="str">
        <f t="shared" si="17"/>
        <v>0</v>
      </c>
    </row>
    <row r="13" spans="1:25" ht="212.65" customHeight="1" thickBot="1" x14ac:dyDescent="0.5">
      <c r="A13" s="41">
        <v>8</v>
      </c>
      <c r="B13" s="206" t="s">
        <v>1320</v>
      </c>
      <c r="C13" s="206"/>
      <c r="D13" s="101"/>
      <c r="E13" s="101"/>
      <c r="F13" s="101"/>
      <c r="G13" s="101"/>
      <c r="H13" s="101"/>
      <c r="I13" s="101"/>
      <c r="J13" s="101"/>
      <c r="K13" s="101"/>
      <c r="L13" s="101"/>
      <c r="M13" s="101"/>
      <c r="N13" s="131" t="s">
        <v>603</v>
      </c>
      <c r="O13" s="179"/>
      <c r="Q13" s="40" t="str">
        <f t="shared" si="9"/>
        <v>0</v>
      </c>
      <c r="R13" s="40" t="str">
        <f t="shared" si="10"/>
        <v>0</v>
      </c>
      <c r="S13" s="40" t="str">
        <f t="shared" si="11"/>
        <v>0</v>
      </c>
      <c r="T13" s="40" t="str">
        <f t="shared" si="12"/>
        <v>0</v>
      </c>
      <c r="U13" s="40" t="str">
        <f t="shared" si="13"/>
        <v>0</v>
      </c>
      <c r="V13" s="40" t="str">
        <f t="shared" si="14"/>
        <v>0</v>
      </c>
      <c r="W13" s="40" t="str">
        <f t="shared" si="15"/>
        <v>0</v>
      </c>
      <c r="X13" s="40" t="str">
        <f t="shared" si="16"/>
        <v>0</v>
      </c>
      <c r="Y13" s="40" t="str">
        <f t="shared" si="17"/>
        <v>0</v>
      </c>
    </row>
    <row r="14" spans="1:25" ht="197.25" customHeight="1" thickBot="1" x14ac:dyDescent="0.5">
      <c r="A14" s="41">
        <v>9</v>
      </c>
      <c r="B14" s="206" t="s">
        <v>1321</v>
      </c>
      <c r="C14" s="206"/>
      <c r="D14" s="101"/>
      <c r="E14" s="101"/>
      <c r="F14" s="101"/>
      <c r="G14" s="101"/>
      <c r="H14" s="101"/>
      <c r="I14" s="101"/>
      <c r="J14" s="101"/>
      <c r="K14" s="101"/>
      <c r="L14" s="101"/>
      <c r="M14" s="101"/>
      <c r="N14" s="131" t="s">
        <v>603</v>
      </c>
      <c r="O14" s="179"/>
      <c r="Q14" s="40" t="str">
        <f t="shared" si="9"/>
        <v>0</v>
      </c>
      <c r="R14" s="40" t="str">
        <f t="shared" si="10"/>
        <v>0</v>
      </c>
      <c r="S14" s="40" t="str">
        <f t="shared" si="11"/>
        <v>0</v>
      </c>
      <c r="T14" s="40" t="str">
        <f t="shared" si="12"/>
        <v>0</v>
      </c>
      <c r="U14" s="40" t="str">
        <f t="shared" si="13"/>
        <v>0</v>
      </c>
      <c r="V14" s="40" t="str">
        <f t="shared" si="14"/>
        <v>0</v>
      </c>
      <c r="W14" s="40" t="str">
        <f t="shared" si="15"/>
        <v>0</v>
      </c>
      <c r="X14" s="40" t="str">
        <f t="shared" si="16"/>
        <v>0</v>
      </c>
      <c r="Y14" s="40" t="str">
        <f t="shared" si="17"/>
        <v>0</v>
      </c>
    </row>
    <row r="15" spans="1:25" ht="157.15" customHeight="1" thickBot="1" x14ac:dyDescent="0.5">
      <c r="A15" s="41">
        <v>10</v>
      </c>
      <c r="B15" s="206" t="s">
        <v>1322</v>
      </c>
      <c r="C15" s="206"/>
      <c r="D15" s="101"/>
      <c r="E15" s="101"/>
      <c r="F15" s="101"/>
      <c r="G15" s="101"/>
      <c r="H15" s="101"/>
      <c r="I15" s="101"/>
      <c r="J15" s="101"/>
      <c r="K15" s="101"/>
      <c r="L15" s="101"/>
      <c r="M15" s="101"/>
      <c r="N15" s="131" t="s">
        <v>603</v>
      </c>
      <c r="O15" s="179"/>
      <c r="Q15" s="40" t="str">
        <f t="shared" si="9"/>
        <v>0</v>
      </c>
      <c r="R15" s="40" t="str">
        <f t="shared" si="10"/>
        <v>0</v>
      </c>
      <c r="S15" s="40" t="str">
        <f t="shared" si="11"/>
        <v>0</v>
      </c>
      <c r="T15" s="40" t="str">
        <f t="shared" si="12"/>
        <v>0</v>
      </c>
      <c r="U15" s="40" t="str">
        <f t="shared" si="13"/>
        <v>0</v>
      </c>
      <c r="V15" s="40" t="str">
        <f t="shared" si="14"/>
        <v>0</v>
      </c>
      <c r="W15" s="40" t="str">
        <f t="shared" si="15"/>
        <v>0</v>
      </c>
      <c r="X15" s="40" t="str">
        <f t="shared" si="16"/>
        <v>0</v>
      </c>
      <c r="Y15" s="40" t="str">
        <f t="shared" si="17"/>
        <v>0</v>
      </c>
    </row>
    <row r="16" spans="1:25" ht="163.5" customHeight="1" thickBot="1" x14ac:dyDescent="0.5">
      <c r="A16" s="41">
        <v>11</v>
      </c>
      <c r="B16" s="232" t="s">
        <v>799</v>
      </c>
      <c r="C16" s="232"/>
      <c r="D16" s="101"/>
      <c r="E16" s="101"/>
      <c r="F16" s="101"/>
      <c r="G16" s="101"/>
      <c r="H16" s="101"/>
      <c r="I16" s="101"/>
      <c r="J16" s="101"/>
      <c r="K16" s="101"/>
      <c r="L16" s="101"/>
      <c r="M16" s="101"/>
      <c r="N16" s="131" t="s">
        <v>603</v>
      </c>
      <c r="O16" s="179"/>
      <c r="Q16" s="40" t="str">
        <f t="shared" si="9"/>
        <v>0</v>
      </c>
      <c r="R16" s="40" t="str">
        <f t="shared" si="10"/>
        <v>0</v>
      </c>
      <c r="S16" s="40" t="str">
        <f t="shared" si="11"/>
        <v>0</v>
      </c>
      <c r="T16" s="40" t="str">
        <f t="shared" si="12"/>
        <v>0</v>
      </c>
      <c r="U16" s="40" t="str">
        <f t="shared" si="13"/>
        <v>0</v>
      </c>
      <c r="V16" s="40" t="str">
        <f t="shared" si="14"/>
        <v>0</v>
      </c>
      <c r="W16" s="40" t="str">
        <f t="shared" si="15"/>
        <v>0</v>
      </c>
      <c r="X16" s="40" t="str">
        <f t="shared" si="16"/>
        <v>0</v>
      </c>
      <c r="Y16" s="40" t="str">
        <f t="shared" si="17"/>
        <v>0</v>
      </c>
    </row>
    <row r="17" spans="1:25" s="36" customFormat="1" ht="40.5" customHeight="1" thickBot="1" x14ac:dyDescent="0.6">
      <c r="A17" s="180" t="s">
        <v>336</v>
      </c>
      <c r="B17" s="180"/>
      <c r="C17" s="181"/>
      <c r="D17" s="100"/>
      <c r="E17" s="47">
        <f>(Q17/11)*100</f>
        <v>0</v>
      </c>
      <c r="F17" s="47">
        <f t="shared" ref="F17:M17" si="18">(R17/11)*100</f>
        <v>0</v>
      </c>
      <c r="G17" s="47">
        <f t="shared" si="18"/>
        <v>0</v>
      </c>
      <c r="H17" s="47">
        <f t="shared" si="18"/>
        <v>0</v>
      </c>
      <c r="I17" s="47">
        <f t="shared" si="18"/>
        <v>0</v>
      </c>
      <c r="J17" s="47">
        <f t="shared" si="18"/>
        <v>0</v>
      </c>
      <c r="K17" s="47">
        <f t="shared" si="18"/>
        <v>0</v>
      </c>
      <c r="L17" s="47">
        <f t="shared" si="18"/>
        <v>0</v>
      </c>
      <c r="M17" s="47">
        <f t="shared" si="18"/>
        <v>0</v>
      </c>
      <c r="N17" s="132"/>
      <c r="O17" s="48"/>
      <c r="Q17" s="61">
        <f>SUM(Q6+Q7+Q8+Q9+Q10+Q11+Q12+Q13+Q14+Q15+Q16)</f>
        <v>0</v>
      </c>
      <c r="R17" s="61">
        <f t="shared" ref="R17:Y17" si="19">SUM(R6+R7+R8+R9+R10+R11+R12+R13+R14+R15+R16)</f>
        <v>0</v>
      </c>
      <c r="S17" s="61">
        <f t="shared" si="19"/>
        <v>0</v>
      </c>
      <c r="T17" s="61">
        <f t="shared" si="19"/>
        <v>0</v>
      </c>
      <c r="U17" s="61">
        <f t="shared" si="19"/>
        <v>0</v>
      </c>
      <c r="V17" s="61">
        <f t="shared" si="19"/>
        <v>0</v>
      </c>
      <c r="W17" s="61">
        <f t="shared" si="19"/>
        <v>0</v>
      </c>
      <c r="X17" s="61">
        <f t="shared" si="19"/>
        <v>0</v>
      </c>
      <c r="Y17" s="61">
        <f t="shared" si="19"/>
        <v>0</v>
      </c>
    </row>
  </sheetData>
  <protectedRanges>
    <protectedRange sqref="D5:N5" name="Range7"/>
    <protectedRange sqref="E5:N5" name="Range1"/>
  </protectedRanges>
  <mergeCells count="18">
    <mergeCell ref="A1:O1"/>
    <mergeCell ref="A2:O2"/>
    <mergeCell ref="A3:O3"/>
    <mergeCell ref="A5:C5"/>
    <mergeCell ref="B6:C6"/>
    <mergeCell ref="A17:C17"/>
    <mergeCell ref="O7:O8"/>
    <mergeCell ref="O10:O16"/>
    <mergeCell ref="B13:C13"/>
    <mergeCell ref="B14:C14"/>
    <mergeCell ref="B15:C15"/>
    <mergeCell ref="B16:C16"/>
    <mergeCell ref="B8:C8"/>
    <mergeCell ref="B9:C9"/>
    <mergeCell ref="B10:C10"/>
    <mergeCell ref="B11:C11"/>
    <mergeCell ref="B12:C12"/>
    <mergeCell ref="B7:C7"/>
  </mergeCells>
  <conditionalFormatting sqref="D6:D9">
    <cfRule type="expression" dxfId="174" priority="131">
      <formula>#REF!=2</formula>
    </cfRule>
    <cfRule type="expression" dxfId="173" priority="130">
      <formula>#REF!=1</formula>
    </cfRule>
    <cfRule type="expression" dxfId="172" priority="129">
      <formula>#REF!=0</formula>
    </cfRule>
  </conditionalFormatting>
  <conditionalFormatting sqref="D10:D13">
    <cfRule type="expression" dxfId="171" priority="41">
      <formula>D10=0</formula>
    </cfRule>
    <cfRule type="expression" dxfId="170" priority="42">
      <formula>D10&lt;&gt;M10</formula>
    </cfRule>
    <cfRule type="expression" dxfId="169" priority="43">
      <formula>D10=M10</formula>
    </cfRule>
  </conditionalFormatting>
  <conditionalFormatting sqref="D6:E16">
    <cfRule type="expression" dxfId="168" priority="99">
      <formula>D6&lt;&gt;M6</formula>
    </cfRule>
    <cfRule type="expression" dxfId="167" priority="100">
      <formula>D6=M6</formula>
    </cfRule>
  </conditionalFormatting>
  <conditionalFormatting sqref="D6:M16">
    <cfRule type="expression" dxfId="166" priority="74">
      <formula>D6=0</formula>
    </cfRule>
  </conditionalFormatting>
  <conditionalFormatting sqref="E6">
    <cfRule type="expression" dxfId="165" priority="219">
      <formula>E6&gt;N6</formula>
    </cfRule>
    <cfRule type="expression" dxfId="164" priority="220">
      <formula>E6&lt;N6</formula>
    </cfRule>
  </conditionalFormatting>
  <conditionalFormatting sqref="E7:E9">
    <cfRule type="expression" dxfId="163" priority="127">
      <formula>E7&gt;N7</formula>
    </cfRule>
    <cfRule type="expression" dxfId="162" priority="126">
      <formula>E7&lt;N7</formula>
    </cfRule>
  </conditionalFormatting>
  <conditionalFormatting sqref="E11:E13">
    <cfRule type="expression" dxfId="161" priority="69">
      <formula>E11&lt;&gt;N11</formula>
    </cfRule>
    <cfRule type="expression" dxfId="160" priority="70">
      <formula>E11=N11</formula>
    </cfRule>
  </conditionalFormatting>
  <conditionalFormatting sqref="E6:M9">
    <cfRule type="expression" dxfId="159" priority="101">
      <formula>E6=0</formula>
    </cfRule>
  </conditionalFormatting>
  <conditionalFormatting sqref="E11:M13">
    <cfRule type="expression" dxfId="158" priority="44">
      <formula>E11=0</formula>
    </cfRule>
  </conditionalFormatting>
  <conditionalFormatting sqref="F6">
    <cfRule type="expression" dxfId="157" priority="217">
      <formula>F6&lt;N6</formula>
    </cfRule>
    <cfRule type="expression" dxfId="156" priority="216">
      <formula>F6&gt;N6</formula>
    </cfRule>
  </conditionalFormatting>
  <conditionalFormatting sqref="F6:F16">
    <cfRule type="expression" dxfId="155" priority="97">
      <formula>F6=N6</formula>
    </cfRule>
    <cfRule type="expression" dxfId="154" priority="96">
      <formula>F6&lt;&gt;N6</formula>
    </cfRule>
  </conditionalFormatting>
  <conditionalFormatting sqref="F7:F9">
    <cfRule type="expression" dxfId="153" priority="124">
      <formula>F7&gt;N7</formula>
    </cfRule>
    <cfRule type="expression" dxfId="152" priority="123">
      <formula>F7&lt;N7</formula>
    </cfRule>
  </conditionalFormatting>
  <conditionalFormatting sqref="F11:F13">
    <cfRule type="expression" dxfId="151" priority="67">
      <formula>F11=N11</formula>
    </cfRule>
    <cfRule type="expression" dxfId="150" priority="66">
      <formula>F11&lt;&gt;N11</formula>
    </cfRule>
  </conditionalFormatting>
  <conditionalFormatting sqref="G6">
    <cfRule type="expression" dxfId="149" priority="214">
      <formula>G6&lt;N6</formula>
    </cfRule>
    <cfRule type="expression" dxfId="148" priority="213">
      <formula>G6&gt;N6</formula>
    </cfRule>
  </conditionalFormatting>
  <conditionalFormatting sqref="G6:G16">
    <cfRule type="expression" dxfId="147" priority="94">
      <formula>G6=N6</formula>
    </cfRule>
    <cfRule type="expression" dxfId="146" priority="93">
      <formula>G6&lt;&gt;N6</formula>
    </cfRule>
  </conditionalFormatting>
  <conditionalFormatting sqref="G7:G9">
    <cfRule type="expression" dxfId="145" priority="121">
      <formula>G7&gt;N7</formula>
    </cfRule>
    <cfRule type="expression" dxfId="144" priority="120">
      <formula>G7&lt;N7</formula>
    </cfRule>
  </conditionalFormatting>
  <conditionalFormatting sqref="G11:G13">
    <cfRule type="expression" dxfId="143" priority="64">
      <formula>G11=N11</formula>
    </cfRule>
    <cfRule type="expression" dxfId="142" priority="63">
      <formula>G11&lt;&gt;N11</formula>
    </cfRule>
  </conditionalFormatting>
  <conditionalFormatting sqref="H6:H16">
    <cfRule type="expression" dxfId="141" priority="90">
      <formula>H6&lt;&gt;N6</formula>
    </cfRule>
    <cfRule type="expression" dxfId="140" priority="91">
      <formula>H6=N6</formula>
    </cfRule>
  </conditionalFormatting>
  <conditionalFormatting sqref="H11:H13">
    <cfRule type="expression" dxfId="139" priority="60">
      <formula>H11&lt;&gt;N11</formula>
    </cfRule>
    <cfRule type="expression" dxfId="138" priority="61">
      <formula>H11=N11</formula>
    </cfRule>
  </conditionalFormatting>
  <conditionalFormatting sqref="H6:I6">
    <cfRule type="expression" dxfId="137" priority="207">
      <formula>H6&gt;$N6</formula>
    </cfRule>
    <cfRule type="expression" dxfId="136" priority="208">
      <formula>H6&lt;$N6</formula>
    </cfRule>
  </conditionalFormatting>
  <conditionalFormatting sqref="H7:I9">
    <cfRule type="expression" dxfId="135" priority="115">
      <formula>H7&gt;$N7</formula>
    </cfRule>
    <cfRule type="expression" dxfId="134" priority="114">
      <formula>H7&lt;$N7</formula>
    </cfRule>
  </conditionalFormatting>
  <conditionalFormatting sqref="I6:I16">
    <cfRule type="expression" dxfId="133" priority="87">
      <formula>I6&lt;&gt;N6</formula>
    </cfRule>
    <cfRule type="expression" dxfId="132" priority="88">
      <formula>I6=N6</formula>
    </cfRule>
  </conditionalFormatting>
  <conditionalFormatting sqref="I11:I13">
    <cfRule type="expression" dxfId="131" priority="57">
      <formula>I11&lt;&gt;N11</formula>
    </cfRule>
    <cfRule type="expression" dxfId="130" priority="58">
      <formula>I11=N11</formula>
    </cfRule>
  </conditionalFormatting>
  <conditionalFormatting sqref="J6">
    <cfRule type="expression" dxfId="129" priority="204">
      <formula>J6&gt;N6</formula>
    </cfRule>
    <cfRule type="expression" dxfId="128" priority="205">
      <formula>J6&lt;N6</formula>
    </cfRule>
  </conditionalFormatting>
  <conditionalFormatting sqref="J6:J16">
    <cfRule type="expression" dxfId="127" priority="84">
      <formula>J6&lt;&gt;N6</formula>
    </cfRule>
    <cfRule type="expression" dxfId="126" priority="85">
      <formula>J6=N6</formula>
    </cfRule>
  </conditionalFormatting>
  <conditionalFormatting sqref="J7:J9">
    <cfRule type="expression" dxfId="125" priority="111">
      <formula>J7&lt;N7</formula>
    </cfRule>
    <cfRule type="expression" dxfId="124" priority="112">
      <formula>J7&gt;N7</formula>
    </cfRule>
  </conditionalFormatting>
  <conditionalFormatting sqref="J11:J13">
    <cfRule type="expression" dxfId="123" priority="54">
      <formula>J11&lt;&gt;N11</formula>
    </cfRule>
    <cfRule type="expression" dxfId="122" priority="55">
      <formula>J11=N11</formula>
    </cfRule>
  </conditionalFormatting>
  <conditionalFormatting sqref="K6">
    <cfRule type="expression" dxfId="121" priority="201">
      <formula>K6&gt;N6</formula>
    </cfRule>
    <cfRule type="expression" dxfId="120" priority="202">
      <formula>K6&lt;N6</formula>
    </cfRule>
  </conditionalFormatting>
  <conditionalFormatting sqref="K6:K16">
    <cfRule type="expression" dxfId="119" priority="82">
      <formula>K6=N6</formula>
    </cfRule>
    <cfRule type="expression" dxfId="118" priority="81">
      <formula>K6&lt;&gt;N6</formula>
    </cfRule>
  </conditionalFormatting>
  <conditionalFormatting sqref="K7:K9">
    <cfRule type="expression" dxfId="117" priority="109">
      <formula>K7&gt;N7</formula>
    </cfRule>
    <cfRule type="expression" dxfId="116" priority="108">
      <formula>K7&lt;N7</formula>
    </cfRule>
  </conditionalFormatting>
  <conditionalFormatting sqref="K11:K13">
    <cfRule type="expression" dxfId="115" priority="51">
      <formula>K11&lt;&gt;N11</formula>
    </cfRule>
    <cfRule type="expression" dxfId="114" priority="52">
      <formula>K11=N11</formula>
    </cfRule>
  </conditionalFormatting>
  <conditionalFormatting sqref="L6">
    <cfRule type="expression" dxfId="113" priority="198">
      <formula>L6&gt;N6</formula>
    </cfRule>
    <cfRule type="expression" dxfId="112" priority="199">
      <formula>L6&lt;N6</formula>
    </cfRule>
  </conditionalFormatting>
  <conditionalFormatting sqref="L6:L16">
    <cfRule type="expression" dxfId="111" priority="79">
      <formula>L6=N6</formula>
    </cfRule>
    <cfRule type="expression" dxfId="110" priority="78">
      <formula>L6&lt;&gt;N6</formula>
    </cfRule>
  </conditionalFormatting>
  <conditionalFormatting sqref="L7:L9">
    <cfRule type="expression" dxfId="109" priority="105">
      <formula>L7&lt;N7</formula>
    </cfRule>
    <cfRule type="expression" dxfId="108" priority="106">
      <formula>L7&gt;N7</formula>
    </cfRule>
  </conditionalFormatting>
  <conditionalFormatting sqref="L11:L13">
    <cfRule type="expression" dxfId="107" priority="48">
      <formula>L11&lt;&gt;N11</formula>
    </cfRule>
    <cfRule type="expression" dxfId="106" priority="49">
      <formula>L11=N11</formula>
    </cfRule>
  </conditionalFormatting>
  <conditionalFormatting sqref="M6">
    <cfRule type="expression" dxfId="105" priority="195">
      <formula>M6&gt;N6</formula>
    </cfRule>
    <cfRule type="expression" dxfId="104" priority="196">
      <formula>M6&lt;N6</formula>
    </cfRule>
  </conditionalFormatting>
  <conditionalFormatting sqref="M6:M16">
    <cfRule type="expression" dxfId="103" priority="75">
      <formula>M6&lt;&gt;N6</formula>
    </cfRule>
    <cfRule type="expression" dxfId="102" priority="76">
      <formula>M6=N6</formula>
    </cfRule>
  </conditionalFormatting>
  <conditionalFormatting sqref="M7:M9">
    <cfRule type="expression" dxfId="101" priority="103">
      <formula>M7&gt;N7</formula>
    </cfRule>
    <cfRule type="expression" dxfId="100" priority="102">
      <formula>M7&lt;N7</formula>
    </cfRule>
  </conditionalFormatting>
  <conditionalFormatting sqref="M11:M13">
    <cfRule type="expression" dxfId="99" priority="46">
      <formula>M11=N11</formula>
    </cfRule>
    <cfRule type="expression" dxfId="98" priority="45">
      <formula>M11&lt;&gt;N11</formula>
    </cfRule>
  </conditionalFormatting>
  <conditionalFormatting sqref="N6:N17">
    <cfRule type="cellIs" dxfId="97" priority="128" operator="greaterThan">
      <formula>0</formula>
    </cfRule>
  </conditionalFormatting>
  <pageMargins left="0.25" right="0.25" top="0.13" bottom="0.08" header="0.11" footer="0.1"/>
  <pageSetup paperSize="9" fitToWidth="0"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365CEBE7-0521-422B-8656-017CB943BD09}">
          <x14:formula1>
            <xm:f>'SINGLE CODES'!$B$8:$B$10</xm:f>
          </x14:formula1>
          <xm:sqref>D6:M16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2EC3B-18BA-42FF-8334-681F1E23245C}">
  <dimension ref="A1:Y30"/>
  <sheetViews>
    <sheetView zoomScale="69" zoomScaleNormal="67" zoomScaleSheetLayoutView="50" workbookViewId="0">
      <selection activeCell="G9" sqref="G9"/>
    </sheetView>
  </sheetViews>
  <sheetFormatPr defaultColWidth="8.73046875" defaultRowHeight="15.75" x14ac:dyDescent="0.5"/>
  <cols>
    <col min="1" max="1" width="4.59765625" style="6" customWidth="1"/>
    <col min="2" max="2" width="14.265625" style="130" customWidth="1"/>
    <col min="3" max="3" width="39" style="94" customWidth="1"/>
    <col min="4" max="4" width="12.796875" style="5" customWidth="1"/>
    <col min="5" max="13" width="7.1328125" style="4" customWidth="1"/>
    <col min="14" max="14" width="17.59765625" style="4" customWidth="1"/>
    <col min="15" max="15" width="71.06640625" style="39" customWidth="1"/>
    <col min="16" max="16" width="8.73046875" style="4" customWidth="1"/>
    <col min="17" max="17" width="9.73046875" style="4" hidden="1" customWidth="1"/>
    <col min="18" max="25" width="7.73046875" style="4" hidden="1" customWidth="1"/>
    <col min="26" max="26" width="8.73046875" style="4" customWidth="1"/>
    <col min="27" max="16384" width="8.73046875" style="4"/>
  </cols>
  <sheetData>
    <row r="1" spans="1:25" ht="82.5" customHeight="1" x14ac:dyDescent="0.45">
      <c r="A1" s="222" t="s">
        <v>1408</v>
      </c>
      <c r="B1" s="222"/>
      <c r="C1" s="222"/>
      <c r="D1" s="222"/>
      <c r="E1" s="222"/>
      <c r="F1" s="222"/>
      <c r="G1" s="222"/>
      <c r="H1" s="222"/>
      <c r="I1" s="222"/>
      <c r="J1" s="222"/>
      <c r="K1" s="222"/>
      <c r="L1" s="222"/>
      <c r="M1" s="222"/>
      <c r="N1" s="222"/>
      <c r="O1" s="222"/>
    </row>
    <row r="2" spans="1:25" ht="37.15" customHeight="1" x14ac:dyDescent="0.45">
      <c r="A2" s="164" t="s">
        <v>1359</v>
      </c>
      <c r="B2" s="164"/>
      <c r="C2" s="164"/>
      <c r="D2" s="164"/>
      <c r="E2" s="164"/>
      <c r="F2" s="164"/>
      <c r="G2" s="164"/>
      <c r="H2" s="164"/>
      <c r="I2" s="164"/>
      <c r="J2" s="164"/>
      <c r="K2" s="164"/>
      <c r="L2" s="164"/>
      <c r="M2" s="164"/>
      <c r="N2" s="164"/>
      <c r="O2" s="164"/>
      <c r="P2" s="58"/>
    </row>
    <row r="3" spans="1:25" ht="46.5" customHeight="1" x14ac:dyDescent="0.45">
      <c r="A3" s="165" t="s">
        <v>1360</v>
      </c>
      <c r="B3" s="165"/>
      <c r="C3" s="165"/>
      <c r="D3" s="165"/>
      <c r="E3" s="165"/>
      <c r="F3" s="165"/>
      <c r="G3" s="165"/>
      <c r="H3" s="165"/>
      <c r="I3" s="165"/>
      <c r="J3" s="165"/>
      <c r="K3" s="165"/>
      <c r="L3" s="165"/>
      <c r="M3" s="165"/>
      <c r="N3" s="165"/>
      <c r="O3" s="165"/>
      <c r="P3" s="58"/>
    </row>
    <row r="4" spans="1:25" ht="9" customHeight="1" x14ac:dyDescent="0.45">
      <c r="A4" s="56"/>
      <c r="C4" s="93"/>
      <c r="D4" s="76"/>
      <c r="E4" s="76"/>
      <c r="F4" s="76"/>
      <c r="G4" s="76"/>
      <c r="H4" s="76"/>
      <c r="I4" s="76"/>
      <c r="J4" s="76"/>
      <c r="K4" s="76"/>
      <c r="L4" s="76"/>
      <c r="N4" s="56"/>
      <c r="O4" s="56"/>
      <c r="P4" s="58"/>
    </row>
    <row r="5" spans="1:25" s="37" customFormat="1" ht="114.75" customHeight="1" thickBot="1" x14ac:dyDescent="0.75">
      <c r="A5" s="166" t="s">
        <v>652</v>
      </c>
      <c r="B5" s="167"/>
      <c r="C5" s="168"/>
      <c r="D5" s="78" t="s">
        <v>1361</v>
      </c>
      <c r="E5" s="78">
        <v>2022</v>
      </c>
      <c r="F5" s="78">
        <v>2023</v>
      </c>
      <c r="G5" s="78">
        <v>2024</v>
      </c>
      <c r="H5" s="78">
        <v>2025</v>
      </c>
      <c r="I5" s="78">
        <v>2026</v>
      </c>
      <c r="J5" s="78">
        <v>2027</v>
      </c>
      <c r="K5" s="78">
        <v>2028</v>
      </c>
      <c r="L5" s="78">
        <v>2029</v>
      </c>
      <c r="M5" s="78">
        <v>2030</v>
      </c>
      <c r="N5" s="77" t="s">
        <v>584</v>
      </c>
      <c r="O5" s="79" t="s">
        <v>582</v>
      </c>
      <c r="Q5" s="59" t="s">
        <v>396</v>
      </c>
      <c r="R5" s="59" t="s">
        <v>388</v>
      </c>
      <c r="S5" s="59" t="s">
        <v>389</v>
      </c>
      <c r="T5" s="60" t="s">
        <v>390</v>
      </c>
      <c r="U5" s="60" t="s">
        <v>577</v>
      </c>
      <c r="V5" s="60" t="s">
        <v>578</v>
      </c>
      <c r="W5" s="60" t="s">
        <v>579</v>
      </c>
      <c r="X5" s="60" t="s">
        <v>580</v>
      </c>
      <c r="Y5" s="60" t="s">
        <v>581</v>
      </c>
    </row>
    <row r="6" spans="1:25" ht="79.900000000000006" customHeight="1" thickBot="1" x14ac:dyDescent="0.5">
      <c r="A6" s="41">
        <v>1</v>
      </c>
      <c r="B6" s="217" t="s">
        <v>1343</v>
      </c>
      <c r="C6" s="217"/>
      <c r="D6" s="101"/>
      <c r="E6" s="101"/>
      <c r="F6" s="101"/>
      <c r="G6" s="101"/>
      <c r="H6" s="101"/>
      <c r="I6" s="101"/>
      <c r="J6" s="101"/>
      <c r="K6" s="101"/>
      <c r="L6" s="101"/>
      <c r="M6" s="101"/>
      <c r="N6" s="135">
        <f t="shared" ref="N6:N11" si="0">D6*2</f>
        <v>0</v>
      </c>
      <c r="O6" s="133" t="s">
        <v>1344</v>
      </c>
      <c r="Q6" s="40" t="str">
        <f>IF(AND(E6 &gt; 0, E6 &gt; N6), "1", "0")</f>
        <v>0</v>
      </c>
      <c r="R6" s="40" t="str">
        <f>IF(AND(F6 &gt; 0, F6 &gt; N6), "1", "0")</f>
        <v>0</v>
      </c>
      <c r="S6" s="40" t="str">
        <f>IF(AND(G6 &gt; 0, G6 &gt; N6), "1", "0")</f>
        <v>0</v>
      </c>
      <c r="T6" s="40" t="str">
        <f>IF(AND(H6 &gt; 0, H6 &gt; N6), "1", "0")</f>
        <v>0</v>
      </c>
      <c r="U6" s="40" t="str">
        <f>IF(AND(I6 &gt; 0, I6 &gt; N6), "1", "0")</f>
        <v>0</v>
      </c>
      <c r="V6" s="40" t="str">
        <f>IF(AND(J6 &gt; 0, J6 &gt; N6), "1", "0")</f>
        <v>0</v>
      </c>
      <c r="W6" s="40" t="str">
        <f>IF(AND(K6 &gt; 0, K6 &gt; N6), "1", "0")</f>
        <v>0</v>
      </c>
      <c r="X6" s="40" t="str">
        <f>IF(AND(L6 &gt; 0, L6 &gt; N6), "1", "0")</f>
        <v>0</v>
      </c>
      <c r="Y6" s="40" t="str">
        <f>IF(AND(M6 &gt; 0, M6 &gt; N6), "1", "0")</f>
        <v>0</v>
      </c>
    </row>
    <row r="7" spans="1:25" ht="68.75" customHeight="1" thickBot="1" x14ac:dyDescent="0.5">
      <c r="A7" s="41">
        <v>2</v>
      </c>
      <c r="B7" s="217" t="s">
        <v>804</v>
      </c>
      <c r="C7" s="217"/>
      <c r="D7" s="101"/>
      <c r="E7" s="101"/>
      <c r="F7" s="101"/>
      <c r="G7" s="101"/>
      <c r="H7" s="101"/>
      <c r="I7" s="101"/>
      <c r="J7" s="101"/>
      <c r="K7" s="101"/>
      <c r="L7" s="101"/>
      <c r="M7" s="101"/>
      <c r="N7" s="135">
        <f t="shared" si="0"/>
        <v>0</v>
      </c>
      <c r="O7" s="177" t="s">
        <v>827</v>
      </c>
      <c r="Q7" s="40" t="str">
        <f t="shared" ref="Q7:Q11" si="1">IF(AND(E7 &gt; 0, E7 &gt; N7), "1", "0")</f>
        <v>0</v>
      </c>
      <c r="R7" s="40" t="str">
        <f t="shared" ref="R7:R11" si="2">IF(AND(F7 &gt; 0, F7 &gt; N7), "1", "0")</f>
        <v>0</v>
      </c>
      <c r="S7" s="40" t="str">
        <f t="shared" ref="S7:S11" si="3">IF(AND(G7 &gt; 0, G7 &gt; N7), "1", "0")</f>
        <v>0</v>
      </c>
      <c r="T7" s="40" t="str">
        <f t="shared" ref="T7:T11" si="4">IF(AND(H7 &gt; 0, H7 &gt; N7), "1", "0")</f>
        <v>0</v>
      </c>
      <c r="U7" s="40" t="str">
        <f t="shared" ref="U7:U11" si="5">IF(AND(I7 &gt; 0, I7 &gt; N7), "1", "0")</f>
        <v>0</v>
      </c>
      <c r="V7" s="40" t="str">
        <f t="shared" ref="V7:V11" si="6">IF(AND(J7 &gt; 0, J7 &gt; N7), "1", "0")</f>
        <v>0</v>
      </c>
      <c r="W7" s="40" t="str">
        <f t="shared" ref="W7:W11" si="7">IF(AND(K7 &gt; 0, K7 &gt; N7), "1", "0")</f>
        <v>0</v>
      </c>
      <c r="X7" s="40" t="str">
        <f t="shared" ref="X7:X11" si="8">IF(AND(L7 &gt; 0, L7 &gt; N7), "1", "0")</f>
        <v>0</v>
      </c>
      <c r="Y7" s="40" t="str">
        <f t="shared" ref="Y7:Y11" si="9">IF(AND(M7 &gt; 0, M7 &gt; N7), "1", "0")</f>
        <v>0</v>
      </c>
    </row>
    <row r="8" spans="1:25" ht="55.9" customHeight="1" thickBot="1" x14ac:dyDescent="0.5">
      <c r="A8" s="41">
        <v>3</v>
      </c>
      <c r="B8" s="217" t="s">
        <v>805</v>
      </c>
      <c r="C8" s="217"/>
      <c r="D8" s="101"/>
      <c r="E8" s="101"/>
      <c r="F8" s="101"/>
      <c r="G8" s="101"/>
      <c r="H8" s="101"/>
      <c r="I8" s="101"/>
      <c r="J8" s="101"/>
      <c r="K8" s="101"/>
      <c r="L8" s="101"/>
      <c r="M8" s="101"/>
      <c r="N8" s="135">
        <f t="shared" si="0"/>
        <v>0</v>
      </c>
      <c r="O8" s="178"/>
      <c r="Q8" s="40" t="str">
        <f t="shared" si="1"/>
        <v>0</v>
      </c>
      <c r="R8" s="40" t="str">
        <f t="shared" si="2"/>
        <v>0</v>
      </c>
      <c r="S8" s="40" t="str">
        <f t="shared" si="3"/>
        <v>0</v>
      </c>
      <c r="T8" s="40" t="str">
        <f t="shared" si="4"/>
        <v>0</v>
      </c>
      <c r="U8" s="40" t="str">
        <f t="shared" si="5"/>
        <v>0</v>
      </c>
      <c r="V8" s="40" t="str">
        <f t="shared" si="6"/>
        <v>0</v>
      </c>
      <c r="W8" s="40" t="str">
        <f t="shared" si="7"/>
        <v>0</v>
      </c>
      <c r="X8" s="40" t="str">
        <f t="shared" si="8"/>
        <v>0</v>
      </c>
      <c r="Y8" s="40" t="str">
        <f t="shared" si="9"/>
        <v>0</v>
      </c>
    </row>
    <row r="9" spans="1:25" ht="52.15" customHeight="1" thickBot="1" x14ac:dyDescent="0.5">
      <c r="A9" s="41">
        <v>4</v>
      </c>
      <c r="B9" s="217" t="s">
        <v>806</v>
      </c>
      <c r="C9" s="217"/>
      <c r="D9" s="101"/>
      <c r="E9" s="101"/>
      <c r="F9" s="101"/>
      <c r="G9" s="101"/>
      <c r="H9" s="101"/>
      <c r="I9" s="101"/>
      <c r="J9" s="101"/>
      <c r="K9" s="101"/>
      <c r="L9" s="101"/>
      <c r="M9" s="101"/>
      <c r="N9" s="135">
        <f t="shared" si="0"/>
        <v>0</v>
      </c>
      <c r="O9" s="178"/>
      <c r="Q9" s="40" t="str">
        <f t="shared" si="1"/>
        <v>0</v>
      </c>
      <c r="R9" s="40" t="str">
        <f t="shared" si="2"/>
        <v>0</v>
      </c>
      <c r="S9" s="40" t="str">
        <f t="shared" si="3"/>
        <v>0</v>
      </c>
      <c r="T9" s="40" t="str">
        <f t="shared" si="4"/>
        <v>0</v>
      </c>
      <c r="U9" s="40" t="str">
        <f t="shared" si="5"/>
        <v>0</v>
      </c>
      <c r="V9" s="40" t="str">
        <f t="shared" si="6"/>
        <v>0</v>
      </c>
      <c r="W9" s="40" t="str">
        <f t="shared" si="7"/>
        <v>0</v>
      </c>
      <c r="X9" s="40" t="str">
        <f t="shared" si="8"/>
        <v>0</v>
      </c>
      <c r="Y9" s="40" t="str">
        <f t="shared" si="9"/>
        <v>0</v>
      </c>
    </row>
    <row r="10" spans="1:25" ht="60.75" customHeight="1" thickBot="1" x14ac:dyDescent="0.5">
      <c r="A10" s="41">
        <v>5</v>
      </c>
      <c r="B10" s="217" t="s">
        <v>807</v>
      </c>
      <c r="C10" s="217"/>
      <c r="D10" s="101"/>
      <c r="E10" s="101"/>
      <c r="F10" s="101"/>
      <c r="G10" s="101"/>
      <c r="H10" s="101"/>
      <c r="I10" s="101"/>
      <c r="J10" s="101"/>
      <c r="K10" s="101"/>
      <c r="L10" s="101"/>
      <c r="M10" s="101"/>
      <c r="N10" s="135">
        <f t="shared" si="0"/>
        <v>0</v>
      </c>
      <c r="O10" s="178"/>
      <c r="Q10" s="40" t="str">
        <f t="shared" si="1"/>
        <v>0</v>
      </c>
      <c r="R10" s="40" t="str">
        <f t="shared" si="2"/>
        <v>0</v>
      </c>
      <c r="S10" s="40" t="str">
        <f t="shared" si="3"/>
        <v>0</v>
      </c>
      <c r="T10" s="40" t="str">
        <f t="shared" si="4"/>
        <v>0</v>
      </c>
      <c r="U10" s="40" t="str">
        <f t="shared" si="5"/>
        <v>0</v>
      </c>
      <c r="V10" s="40" t="str">
        <f t="shared" si="6"/>
        <v>0</v>
      </c>
      <c r="W10" s="40" t="str">
        <f t="shared" si="7"/>
        <v>0</v>
      </c>
      <c r="X10" s="40" t="str">
        <f t="shared" si="8"/>
        <v>0</v>
      </c>
      <c r="Y10" s="40" t="str">
        <f t="shared" si="9"/>
        <v>0</v>
      </c>
    </row>
    <row r="11" spans="1:25" ht="74.650000000000006" customHeight="1" thickBot="1" x14ac:dyDescent="0.5">
      <c r="A11" s="41">
        <v>6</v>
      </c>
      <c r="B11" s="217" t="s">
        <v>808</v>
      </c>
      <c r="C11" s="217"/>
      <c r="D11" s="101"/>
      <c r="E11" s="101"/>
      <c r="F11" s="101"/>
      <c r="G11" s="101"/>
      <c r="H11" s="101"/>
      <c r="I11" s="101"/>
      <c r="J11" s="101"/>
      <c r="K11" s="101"/>
      <c r="L11" s="101"/>
      <c r="M11" s="101"/>
      <c r="N11" s="135">
        <f t="shared" si="0"/>
        <v>0</v>
      </c>
      <c r="O11" s="178"/>
      <c r="Q11" s="40" t="str">
        <f t="shared" si="1"/>
        <v>0</v>
      </c>
      <c r="R11" s="40" t="str">
        <f t="shared" si="2"/>
        <v>0</v>
      </c>
      <c r="S11" s="40" t="str">
        <f t="shared" si="3"/>
        <v>0</v>
      </c>
      <c r="T11" s="40" t="str">
        <f t="shared" si="4"/>
        <v>0</v>
      </c>
      <c r="U11" s="40" t="str">
        <f t="shared" si="5"/>
        <v>0</v>
      </c>
      <c r="V11" s="40" t="str">
        <f t="shared" si="6"/>
        <v>0</v>
      </c>
      <c r="W11" s="40" t="str">
        <f t="shared" si="7"/>
        <v>0</v>
      </c>
      <c r="X11" s="40" t="str">
        <f t="shared" si="8"/>
        <v>0</v>
      </c>
      <c r="Y11" s="40" t="str">
        <f t="shared" si="9"/>
        <v>0</v>
      </c>
    </row>
    <row r="12" spans="1:25" ht="56.25" customHeight="1" thickBot="1" x14ac:dyDescent="0.5">
      <c r="A12" s="41">
        <v>7</v>
      </c>
      <c r="B12" s="217" t="s">
        <v>809</v>
      </c>
      <c r="C12" s="217"/>
      <c r="D12" s="101"/>
      <c r="E12" s="101"/>
      <c r="F12" s="101"/>
      <c r="G12" s="101"/>
      <c r="H12" s="101"/>
      <c r="I12" s="101"/>
      <c r="J12" s="101"/>
      <c r="K12" s="101"/>
      <c r="L12" s="101"/>
      <c r="M12" s="101"/>
      <c r="N12" s="135">
        <f>D12*2</f>
        <v>0</v>
      </c>
      <c r="O12" s="178"/>
      <c r="Q12" s="40" t="str">
        <f>IF(AND(E12 &gt; 0, E12 &gt; N12), "1", "0")</f>
        <v>0</v>
      </c>
      <c r="R12" s="40" t="str">
        <f>IF(AND(F12 &gt; 0, F12 &gt; N12), "1", "0")</f>
        <v>0</v>
      </c>
      <c r="S12" s="40" t="str">
        <f>IF(AND(G12 &gt; 0, G12 &gt; N12), "1", "0")</f>
        <v>0</v>
      </c>
      <c r="T12" s="40" t="str">
        <f>IF(AND(H12 &gt; 0, H12 &gt; N12), "1", "0")</f>
        <v>0</v>
      </c>
      <c r="U12" s="40" t="str">
        <f>IF(AND(I12 &gt; 0, I12 &gt; N12), "1", "0")</f>
        <v>0</v>
      </c>
      <c r="V12" s="40" t="str">
        <f>IF(AND(J12 &gt; 0, J12 &gt; N12), "1", "0")</f>
        <v>0</v>
      </c>
      <c r="W12" s="40" t="str">
        <f>IF(AND(K12 &gt; 0, K12 &gt; N12), "1", "0")</f>
        <v>0</v>
      </c>
      <c r="X12" s="40" t="str">
        <f>IF(AND(L12 &gt; 0, L12 &gt; N12), "1", "0")</f>
        <v>0</v>
      </c>
      <c r="Y12" s="40" t="str">
        <f>IF(AND(M12 &gt; 0, M12 &gt; N12), "1", "0")</f>
        <v>0</v>
      </c>
    </row>
    <row r="13" spans="1:25" ht="59.25" customHeight="1" thickBot="1" x14ac:dyDescent="0.5">
      <c r="A13" s="41">
        <v>8</v>
      </c>
      <c r="B13" s="217" t="s">
        <v>810</v>
      </c>
      <c r="C13" s="217"/>
      <c r="D13" s="101"/>
      <c r="E13" s="101"/>
      <c r="F13" s="101"/>
      <c r="G13" s="101"/>
      <c r="H13" s="101"/>
      <c r="I13" s="101"/>
      <c r="J13" s="101"/>
      <c r="K13" s="101"/>
      <c r="L13" s="101"/>
      <c r="M13" s="101"/>
      <c r="N13" s="135">
        <f>D13*2</f>
        <v>0</v>
      </c>
      <c r="O13" s="178"/>
      <c r="Q13" s="40" t="str">
        <f>IF(AND(E13 &gt; 0, E13 &gt; N13), "1", "0")</f>
        <v>0</v>
      </c>
      <c r="R13" s="40" t="str">
        <f>IF(AND(F13 &gt; 0, F13 &gt; N13), "1", "0")</f>
        <v>0</v>
      </c>
      <c r="S13" s="40" t="str">
        <f>IF(AND(G13 &gt; 0, G13 &gt; N13), "1", "0")</f>
        <v>0</v>
      </c>
      <c r="T13" s="40" t="str">
        <f>IF(AND(H13 &gt; 0, H13 &gt; N13), "1", "0")</f>
        <v>0</v>
      </c>
      <c r="U13" s="40" t="str">
        <f>IF(AND(I13 &gt; 0, I13 &gt; N13), "1", "0")</f>
        <v>0</v>
      </c>
      <c r="V13" s="40" t="str">
        <f>IF(AND(J13 &gt; 0, J13 &gt; N13), "1", "0")</f>
        <v>0</v>
      </c>
      <c r="W13" s="40" t="str">
        <f>IF(AND(K13 &gt; 0, K13 &gt; N13), "1", "0")</f>
        <v>0</v>
      </c>
      <c r="X13" s="40" t="str">
        <f>IF(AND(L13 &gt; 0, L13 &gt; N13), "1", "0")</f>
        <v>0</v>
      </c>
      <c r="Y13" s="40" t="str">
        <f>IF(AND(M13 &gt; 0, M13 &gt; N13), "1", "0")</f>
        <v>0</v>
      </c>
    </row>
    <row r="14" spans="1:25" ht="87.75" customHeight="1" thickBot="1" x14ac:dyDescent="0.5">
      <c r="A14" s="41">
        <v>9</v>
      </c>
      <c r="B14" s="217" t="s">
        <v>811</v>
      </c>
      <c r="C14" s="217"/>
      <c r="D14" s="101"/>
      <c r="E14" s="101"/>
      <c r="F14" s="101"/>
      <c r="G14" s="101"/>
      <c r="H14" s="101"/>
      <c r="I14" s="101"/>
      <c r="J14" s="101"/>
      <c r="K14" s="101"/>
      <c r="L14" s="101"/>
      <c r="M14" s="101"/>
      <c r="N14" s="135">
        <f>D14*2</f>
        <v>0</v>
      </c>
      <c r="O14" s="133"/>
      <c r="Q14" s="40" t="str">
        <f>IF(AND(E14 &gt; 0, E14 &gt; N14), "1", "0")</f>
        <v>0</v>
      </c>
      <c r="R14" s="40" t="str">
        <f>IF(AND(F14 &gt; 0, F14 &gt; N14), "1", "0")</f>
        <v>0</v>
      </c>
      <c r="S14" s="40" t="str">
        <f>IF(AND(G14 &gt; 0, G14 &gt; N14), "1", "0")</f>
        <v>0</v>
      </c>
      <c r="T14" s="40" t="str">
        <f>IF(AND(H14 &gt; 0, H14 &gt; N14), "1", "0")</f>
        <v>0</v>
      </c>
      <c r="U14" s="40" t="str">
        <f>IF(AND(I14 &gt; 0, I14 &gt; N14), "1", "0")</f>
        <v>0</v>
      </c>
      <c r="V14" s="40" t="str">
        <f>IF(AND(J14 &gt; 0, J14 &gt; N14), "1", "0")</f>
        <v>0</v>
      </c>
      <c r="W14" s="40" t="str">
        <f>IF(AND(K14 &gt; 0, K14 &gt; N14), "1", "0")</f>
        <v>0</v>
      </c>
      <c r="X14" s="40" t="str">
        <f>IF(AND(L14 &gt; 0, L14 &gt; N14), "1", "0")</f>
        <v>0</v>
      </c>
      <c r="Y14" s="40" t="str">
        <f>IF(AND(M14 &gt; 0, M14 &gt; N14), "1", "0")</f>
        <v>0</v>
      </c>
    </row>
    <row r="15" spans="1:25" ht="94.5" customHeight="1" thickBot="1" x14ac:dyDescent="0.5">
      <c r="A15" s="41">
        <v>10</v>
      </c>
      <c r="B15" s="217" t="s">
        <v>812</v>
      </c>
      <c r="C15" s="217"/>
      <c r="D15" s="101"/>
      <c r="E15" s="101"/>
      <c r="F15" s="101"/>
      <c r="G15" s="101"/>
      <c r="H15" s="101"/>
      <c r="I15" s="101"/>
      <c r="J15" s="101"/>
      <c r="K15" s="101"/>
      <c r="L15" s="101"/>
      <c r="M15" s="101"/>
      <c r="N15" s="135">
        <f t="shared" ref="N15:N18" si="10">D15*2</f>
        <v>0</v>
      </c>
      <c r="O15" s="179"/>
      <c r="Q15" s="40" t="str">
        <f t="shared" ref="Q15:Q17" si="11">IF(AND(E15 &gt; 0, E15 &gt; N15), "1", "0")</f>
        <v>0</v>
      </c>
      <c r="R15" s="40" t="str">
        <f t="shared" ref="R15:R17" si="12">IF(AND(F15 &gt; 0, F15 &gt; N15), "1", "0")</f>
        <v>0</v>
      </c>
      <c r="S15" s="40" t="str">
        <f t="shared" ref="S15:S17" si="13">IF(AND(G15 &gt; 0, G15 &gt; N15), "1", "0")</f>
        <v>0</v>
      </c>
      <c r="T15" s="40" t="str">
        <f t="shared" ref="T15:T17" si="14">IF(AND(H15 &gt; 0, H15 &gt; N15), "1", "0")</f>
        <v>0</v>
      </c>
      <c r="U15" s="40" t="str">
        <f t="shared" ref="U15:U17" si="15">IF(AND(I15 &gt; 0, I15 &gt; N15), "1", "0")</f>
        <v>0</v>
      </c>
      <c r="V15" s="40" t="str">
        <f t="shared" ref="V15:V17" si="16">IF(AND(J15 &gt; 0, J15 &gt; N15), "1", "0")</f>
        <v>0</v>
      </c>
      <c r="W15" s="40" t="str">
        <f t="shared" ref="W15:W17" si="17">IF(AND(K15 &gt; 0, K15 &gt; N15), "1", "0")</f>
        <v>0</v>
      </c>
      <c r="X15" s="40" t="str">
        <f t="shared" ref="X15:X17" si="18">IF(AND(L15 &gt; 0, L15 &gt; N15), "1", "0")</f>
        <v>0</v>
      </c>
      <c r="Y15" s="40" t="str">
        <f t="shared" ref="Y15:Y17" si="19">IF(AND(M15 &gt; 0, M15 &gt; N15), "1", "0")</f>
        <v>0</v>
      </c>
    </row>
    <row r="16" spans="1:25" ht="104.25" customHeight="1" thickBot="1" x14ac:dyDescent="0.5">
      <c r="A16" s="41">
        <v>11</v>
      </c>
      <c r="B16" s="217" t="s">
        <v>813</v>
      </c>
      <c r="C16" s="217"/>
      <c r="D16" s="101"/>
      <c r="E16" s="101"/>
      <c r="F16" s="101"/>
      <c r="G16" s="101"/>
      <c r="H16" s="101"/>
      <c r="I16" s="101"/>
      <c r="J16" s="101"/>
      <c r="K16" s="101"/>
      <c r="L16" s="101"/>
      <c r="M16" s="101"/>
      <c r="N16" s="135">
        <f t="shared" si="10"/>
        <v>0</v>
      </c>
      <c r="O16" s="179"/>
      <c r="Q16" s="40" t="str">
        <f t="shared" si="11"/>
        <v>0</v>
      </c>
      <c r="R16" s="40" t="str">
        <f t="shared" si="12"/>
        <v>0</v>
      </c>
      <c r="S16" s="40" t="str">
        <f t="shared" si="13"/>
        <v>0</v>
      </c>
      <c r="T16" s="40" t="str">
        <f t="shared" si="14"/>
        <v>0</v>
      </c>
      <c r="U16" s="40" t="str">
        <f t="shared" si="15"/>
        <v>0</v>
      </c>
      <c r="V16" s="40" t="str">
        <f t="shared" si="16"/>
        <v>0</v>
      </c>
      <c r="W16" s="40" t="str">
        <f t="shared" si="17"/>
        <v>0</v>
      </c>
      <c r="X16" s="40" t="str">
        <f t="shared" si="18"/>
        <v>0</v>
      </c>
      <c r="Y16" s="40" t="str">
        <f t="shared" si="19"/>
        <v>0</v>
      </c>
    </row>
    <row r="17" spans="1:25" ht="56.25" customHeight="1" thickBot="1" x14ac:dyDescent="0.5">
      <c r="A17" s="41">
        <v>12</v>
      </c>
      <c r="B17" s="217" t="s">
        <v>814</v>
      </c>
      <c r="C17" s="217"/>
      <c r="D17" s="101"/>
      <c r="E17" s="101"/>
      <c r="F17" s="101"/>
      <c r="G17" s="101"/>
      <c r="H17" s="101"/>
      <c r="I17" s="101"/>
      <c r="J17" s="101"/>
      <c r="K17" s="101"/>
      <c r="L17" s="101"/>
      <c r="M17" s="101"/>
      <c r="N17" s="135">
        <f t="shared" si="10"/>
        <v>0</v>
      </c>
      <c r="O17" s="179"/>
      <c r="Q17" s="40" t="str">
        <f t="shared" si="11"/>
        <v>0</v>
      </c>
      <c r="R17" s="40" t="str">
        <f t="shared" si="12"/>
        <v>0</v>
      </c>
      <c r="S17" s="40" t="str">
        <f t="shared" si="13"/>
        <v>0</v>
      </c>
      <c r="T17" s="40" t="str">
        <f t="shared" si="14"/>
        <v>0</v>
      </c>
      <c r="U17" s="40" t="str">
        <f t="shared" si="15"/>
        <v>0</v>
      </c>
      <c r="V17" s="40" t="str">
        <f t="shared" si="16"/>
        <v>0</v>
      </c>
      <c r="W17" s="40" t="str">
        <f t="shared" si="17"/>
        <v>0</v>
      </c>
      <c r="X17" s="40" t="str">
        <f t="shared" si="18"/>
        <v>0</v>
      </c>
      <c r="Y17" s="40" t="str">
        <f t="shared" si="19"/>
        <v>0</v>
      </c>
    </row>
    <row r="18" spans="1:25" ht="74.25" customHeight="1" thickBot="1" x14ac:dyDescent="0.5">
      <c r="A18" s="41">
        <v>13</v>
      </c>
      <c r="B18" s="217" t="s">
        <v>815</v>
      </c>
      <c r="C18" s="217"/>
      <c r="D18" s="101"/>
      <c r="E18" s="101"/>
      <c r="F18" s="101"/>
      <c r="G18" s="101"/>
      <c r="H18" s="101"/>
      <c r="I18" s="101"/>
      <c r="J18" s="101"/>
      <c r="K18" s="101"/>
      <c r="L18" s="101"/>
      <c r="M18" s="101"/>
      <c r="N18" s="135">
        <f t="shared" si="10"/>
        <v>0</v>
      </c>
      <c r="O18" s="179"/>
      <c r="Q18" s="40" t="str">
        <f t="shared" ref="Q18" si="20">IF(AND(E18 &gt; 0, E18 &gt; N18), "1", "0")</f>
        <v>0</v>
      </c>
      <c r="R18" s="40" t="str">
        <f t="shared" ref="R18" si="21">IF(AND(F18 &gt; 0, F18 &gt; N18), "1", "0")</f>
        <v>0</v>
      </c>
      <c r="S18" s="40" t="str">
        <f t="shared" ref="S18" si="22">IF(AND(G18 &gt; 0, G18 &gt; N18), "1", "0")</f>
        <v>0</v>
      </c>
      <c r="T18" s="40" t="str">
        <f t="shared" ref="T18" si="23">IF(AND(H18 &gt; 0, H18 &gt; N18), "1", "0")</f>
        <v>0</v>
      </c>
      <c r="U18" s="40" t="str">
        <f t="shared" ref="U18" si="24">IF(AND(I18 &gt; 0, I18 &gt; N18), "1", "0")</f>
        <v>0</v>
      </c>
      <c r="V18" s="40" t="str">
        <f t="shared" ref="V18" si="25">IF(AND(J18 &gt; 0, J18 &gt; N18), "1", "0")</f>
        <v>0</v>
      </c>
      <c r="W18" s="40" t="str">
        <f t="shared" ref="W18" si="26">IF(AND(K18 &gt; 0, K18 &gt; N18), "1", "0")</f>
        <v>0</v>
      </c>
      <c r="X18" s="40" t="str">
        <f t="shared" ref="X18" si="27">IF(AND(L18 &gt; 0, L18 &gt; N18), "1", "0")</f>
        <v>0</v>
      </c>
      <c r="Y18" s="40" t="str">
        <f t="shared" ref="Y18" si="28">IF(AND(M18 &gt; 0, M18 &gt; N18), "1", "0")</f>
        <v>0</v>
      </c>
    </row>
    <row r="19" spans="1:25" ht="57.75" customHeight="1" thickBot="1" x14ac:dyDescent="0.5">
      <c r="A19" s="41">
        <v>14</v>
      </c>
      <c r="B19" s="217" t="s">
        <v>816</v>
      </c>
      <c r="C19" s="217"/>
      <c r="D19" s="101"/>
      <c r="E19" s="101"/>
      <c r="F19" s="101"/>
      <c r="G19" s="101"/>
      <c r="H19" s="101"/>
      <c r="I19" s="101"/>
      <c r="J19" s="101"/>
      <c r="K19" s="101"/>
      <c r="L19" s="101"/>
      <c r="M19" s="101"/>
      <c r="N19" s="131" t="s">
        <v>603</v>
      </c>
      <c r="O19" s="179"/>
      <c r="Q19" s="40" t="str">
        <f t="shared" ref="Q19" si="29">IF(E19="نعم
Yes", "1", "0")</f>
        <v>0</v>
      </c>
      <c r="R19" s="40" t="str">
        <f t="shared" ref="R19" si="30">IF(F19="نعم
Yes", "1", "0")</f>
        <v>0</v>
      </c>
      <c r="S19" s="40" t="str">
        <f t="shared" ref="S19" si="31">IF(G19="نعم
Yes", "1", "0")</f>
        <v>0</v>
      </c>
      <c r="T19" s="40" t="str">
        <f t="shared" ref="T19" si="32">IF(H19="نعم
Yes", "1", "0")</f>
        <v>0</v>
      </c>
      <c r="U19" s="40" t="str">
        <f t="shared" ref="U19" si="33">IF(I19="نعم
Yes", "1", "0")</f>
        <v>0</v>
      </c>
      <c r="V19" s="40" t="str">
        <f t="shared" ref="V19" si="34">IF(J19="نعم
Yes", "1", "0")</f>
        <v>0</v>
      </c>
      <c r="W19" s="40" t="str">
        <f t="shared" ref="W19" si="35">IF(K19="نعم
Yes", "1", "0")</f>
        <v>0</v>
      </c>
      <c r="X19" s="40" t="str">
        <f t="shared" ref="X19" si="36">IF(L19="نعم
Yes", "1", "0")</f>
        <v>0</v>
      </c>
      <c r="Y19" s="40" t="str">
        <f t="shared" ref="Y19" si="37">IF(M19="نعم
Yes", "1", "0")</f>
        <v>0</v>
      </c>
    </row>
    <row r="20" spans="1:25" ht="65.650000000000006" customHeight="1" thickBot="1" x14ac:dyDescent="0.5">
      <c r="A20" s="41">
        <v>15</v>
      </c>
      <c r="B20" s="217" t="s">
        <v>817</v>
      </c>
      <c r="C20" s="217"/>
      <c r="D20" s="101"/>
      <c r="E20" s="101"/>
      <c r="F20" s="101"/>
      <c r="G20" s="101"/>
      <c r="H20" s="101"/>
      <c r="I20" s="101"/>
      <c r="J20" s="101"/>
      <c r="K20" s="101"/>
      <c r="L20" s="101"/>
      <c r="M20" s="101"/>
      <c r="N20" s="131" t="s">
        <v>603</v>
      </c>
      <c r="O20" s="179"/>
      <c r="Q20" s="40" t="str">
        <f t="shared" ref="Q20:Q28" si="38">IF(E20="نعم
Yes", "1", "0")</f>
        <v>0</v>
      </c>
      <c r="R20" s="40" t="str">
        <f t="shared" ref="R20:R28" si="39">IF(F20="نعم
Yes", "1", "0")</f>
        <v>0</v>
      </c>
      <c r="S20" s="40" t="str">
        <f t="shared" ref="S20:S28" si="40">IF(G20="نعم
Yes", "1", "0")</f>
        <v>0</v>
      </c>
      <c r="T20" s="40" t="str">
        <f t="shared" ref="T20:T28" si="41">IF(H20="نعم
Yes", "1", "0")</f>
        <v>0</v>
      </c>
      <c r="U20" s="40" t="str">
        <f t="shared" ref="U20:U28" si="42">IF(I20="نعم
Yes", "1", "0")</f>
        <v>0</v>
      </c>
      <c r="V20" s="40" t="str">
        <f t="shared" ref="V20:V28" si="43">IF(J20="نعم
Yes", "1", "0")</f>
        <v>0</v>
      </c>
      <c r="W20" s="40" t="str">
        <f t="shared" ref="W20:W28" si="44">IF(K20="نعم
Yes", "1", "0")</f>
        <v>0</v>
      </c>
      <c r="X20" s="40" t="str">
        <f t="shared" ref="X20:X28" si="45">IF(L20="نعم
Yes", "1", "0")</f>
        <v>0</v>
      </c>
      <c r="Y20" s="40" t="str">
        <f t="shared" ref="Y20:Y28" si="46">IF(M20="نعم
Yes", "1", "0")</f>
        <v>0</v>
      </c>
    </row>
    <row r="21" spans="1:25" ht="95.65" customHeight="1" thickBot="1" x14ac:dyDescent="0.5">
      <c r="A21" s="41">
        <v>16</v>
      </c>
      <c r="B21" s="217" t="s">
        <v>818</v>
      </c>
      <c r="C21" s="217"/>
      <c r="D21" s="101"/>
      <c r="E21" s="101"/>
      <c r="F21" s="101"/>
      <c r="G21" s="101"/>
      <c r="H21" s="101"/>
      <c r="I21" s="101"/>
      <c r="J21" s="101"/>
      <c r="K21" s="101"/>
      <c r="L21" s="101"/>
      <c r="M21" s="101"/>
      <c r="N21" s="131" t="s">
        <v>603</v>
      </c>
      <c r="O21" s="179"/>
      <c r="Q21" s="40" t="str">
        <f t="shared" si="38"/>
        <v>0</v>
      </c>
      <c r="R21" s="40" t="str">
        <f t="shared" si="39"/>
        <v>0</v>
      </c>
      <c r="S21" s="40" t="str">
        <f t="shared" si="40"/>
        <v>0</v>
      </c>
      <c r="T21" s="40" t="str">
        <f t="shared" si="41"/>
        <v>0</v>
      </c>
      <c r="U21" s="40" t="str">
        <f t="shared" si="42"/>
        <v>0</v>
      </c>
      <c r="V21" s="40" t="str">
        <f t="shared" si="43"/>
        <v>0</v>
      </c>
      <c r="W21" s="40" t="str">
        <f t="shared" si="44"/>
        <v>0</v>
      </c>
      <c r="X21" s="40" t="str">
        <f t="shared" si="45"/>
        <v>0</v>
      </c>
      <c r="Y21" s="40" t="str">
        <f t="shared" si="46"/>
        <v>0</v>
      </c>
    </row>
    <row r="22" spans="1:25" ht="49.9" customHeight="1" thickBot="1" x14ac:dyDescent="0.5">
      <c r="A22" s="41">
        <v>17</v>
      </c>
      <c r="B22" s="217" t="s">
        <v>819</v>
      </c>
      <c r="C22" s="217"/>
      <c r="D22" s="101"/>
      <c r="E22" s="101"/>
      <c r="F22" s="101"/>
      <c r="G22" s="101"/>
      <c r="H22" s="101"/>
      <c r="I22" s="101"/>
      <c r="J22" s="101"/>
      <c r="K22" s="101"/>
      <c r="L22" s="101"/>
      <c r="M22" s="101"/>
      <c r="N22" s="131" t="s">
        <v>603</v>
      </c>
      <c r="O22" s="179"/>
      <c r="Q22" s="40" t="str">
        <f t="shared" si="38"/>
        <v>0</v>
      </c>
      <c r="R22" s="40" t="str">
        <f t="shared" si="39"/>
        <v>0</v>
      </c>
      <c r="S22" s="40" t="str">
        <f t="shared" si="40"/>
        <v>0</v>
      </c>
      <c r="T22" s="40" t="str">
        <f t="shared" si="41"/>
        <v>0</v>
      </c>
      <c r="U22" s="40" t="str">
        <f t="shared" si="42"/>
        <v>0</v>
      </c>
      <c r="V22" s="40" t="str">
        <f t="shared" si="43"/>
        <v>0</v>
      </c>
      <c r="W22" s="40" t="str">
        <f t="shared" si="44"/>
        <v>0</v>
      </c>
      <c r="X22" s="40" t="str">
        <f t="shared" si="45"/>
        <v>0</v>
      </c>
      <c r="Y22" s="40" t="str">
        <f t="shared" si="46"/>
        <v>0</v>
      </c>
    </row>
    <row r="23" spans="1:25" ht="77.650000000000006" customHeight="1" thickBot="1" x14ac:dyDescent="0.5">
      <c r="A23" s="41">
        <v>18</v>
      </c>
      <c r="B23" s="217" t="s">
        <v>820</v>
      </c>
      <c r="C23" s="217"/>
      <c r="D23" s="101"/>
      <c r="E23" s="101"/>
      <c r="F23" s="101"/>
      <c r="G23" s="101"/>
      <c r="H23" s="101"/>
      <c r="I23" s="101"/>
      <c r="J23" s="101"/>
      <c r="K23" s="101"/>
      <c r="L23" s="101"/>
      <c r="M23" s="101"/>
      <c r="N23" s="131" t="s">
        <v>603</v>
      </c>
      <c r="O23" s="179"/>
      <c r="Q23" s="40" t="str">
        <f t="shared" si="38"/>
        <v>0</v>
      </c>
      <c r="R23" s="40" t="str">
        <f t="shared" si="39"/>
        <v>0</v>
      </c>
      <c r="S23" s="40" t="str">
        <f t="shared" si="40"/>
        <v>0</v>
      </c>
      <c r="T23" s="40" t="str">
        <f t="shared" si="41"/>
        <v>0</v>
      </c>
      <c r="U23" s="40" t="str">
        <f t="shared" si="42"/>
        <v>0</v>
      </c>
      <c r="V23" s="40" t="str">
        <f t="shared" si="43"/>
        <v>0</v>
      </c>
      <c r="W23" s="40" t="str">
        <f t="shared" si="44"/>
        <v>0</v>
      </c>
      <c r="X23" s="40" t="str">
        <f t="shared" si="45"/>
        <v>0</v>
      </c>
      <c r="Y23" s="40" t="str">
        <f t="shared" si="46"/>
        <v>0</v>
      </c>
    </row>
    <row r="24" spans="1:25" ht="65.650000000000006" customHeight="1" thickBot="1" x14ac:dyDescent="0.5">
      <c r="A24" s="41">
        <v>19</v>
      </c>
      <c r="B24" s="217" t="s">
        <v>821</v>
      </c>
      <c r="C24" s="217"/>
      <c r="D24" s="101"/>
      <c r="E24" s="101"/>
      <c r="F24" s="101"/>
      <c r="G24" s="101"/>
      <c r="H24" s="101"/>
      <c r="I24" s="101"/>
      <c r="J24" s="101"/>
      <c r="K24" s="101"/>
      <c r="L24" s="101"/>
      <c r="M24" s="101"/>
      <c r="N24" s="131" t="s">
        <v>603</v>
      </c>
      <c r="O24" s="179"/>
      <c r="Q24" s="40" t="str">
        <f t="shared" si="38"/>
        <v>0</v>
      </c>
      <c r="R24" s="40" t="str">
        <f t="shared" si="39"/>
        <v>0</v>
      </c>
      <c r="S24" s="40" t="str">
        <f t="shared" si="40"/>
        <v>0</v>
      </c>
      <c r="T24" s="40" t="str">
        <f t="shared" si="41"/>
        <v>0</v>
      </c>
      <c r="U24" s="40" t="str">
        <f t="shared" si="42"/>
        <v>0</v>
      </c>
      <c r="V24" s="40" t="str">
        <f t="shared" si="43"/>
        <v>0</v>
      </c>
      <c r="W24" s="40" t="str">
        <f t="shared" si="44"/>
        <v>0</v>
      </c>
      <c r="X24" s="40" t="str">
        <f t="shared" si="45"/>
        <v>0</v>
      </c>
      <c r="Y24" s="40" t="str">
        <f t="shared" si="46"/>
        <v>0</v>
      </c>
    </row>
    <row r="25" spans="1:25" ht="60.4" customHeight="1" thickBot="1" x14ac:dyDescent="0.5">
      <c r="A25" s="41">
        <v>20</v>
      </c>
      <c r="B25" s="217" t="s">
        <v>822</v>
      </c>
      <c r="C25" s="217"/>
      <c r="D25" s="101"/>
      <c r="E25" s="101"/>
      <c r="F25" s="101"/>
      <c r="G25" s="101"/>
      <c r="H25" s="101"/>
      <c r="I25" s="101"/>
      <c r="J25" s="101"/>
      <c r="K25" s="101"/>
      <c r="L25" s="101"/>
      <c r="M25" s="101"/>
      <c r="N25" s="131" t="s">
        <v>603</v>
      </c>
      <c r="O25" s="179"/>
      <c r="Q25" s="40" t="str">
        <f t="shared" si="38"/>
        <v>0</v>
      </c>
      <c r="R25" s="40" t="str">
        <f t="shared" si="39"/>
        <v>0</v>
      </c>
      <c r="S25" s="40" t="str">
        <f t="shared" si="40"/>
        <v>0</v>
      </c>
      <c r="T25" s="40" t="str">
        <f t="shared" si="41"/>
        <v>0</v>
      </c>
      <c r="U25" s="40" t="str">
        <f t="shared" si="42"/>
        <v>0</v>
      </c>
      <c r="V25" s="40" t="str">
        <f t="shared" si="43"/>
        <v>0</v>
      </c>
      <c r="W25" s="40" t="str">
        <f t="shared" si="44"/>
        <v>0</v>
      </c>
      <c r="X25" s="40" t="str">
        <f t="shared" si="45"/>
        <v>0</v>
      </c>
      <c r="Y25" s="40" t="str">
        <f t="shared" si="46"/>
        <v>0</v>
      </c>
    </row>
    <row r="26" spans="1:25" ht="73.5" customHeight="1" thickBot="1" x14ac:dyDescent="0.5">
      <c r="A26" s="41">
        <v>21</v>
      </c>
      <c r="B26" s="217" t="s">
        <v>823</v>
      </c>
      <c r="C26" s="217"/>
      <c r="D26" s="101"/>
      <c r="E26" s="101"/>
      <c r="F26" s="101"/>
      <c r="G26" s="101"/>
      <c r="H26" s="101"/>
      <c r="I26" s="101"/>
      <c r="J26" s="101"/>
      <c r="K26" s="101"/>
      <c r="L26" s="101"/>
      <c r="M26" s="101"/>
      <c r="N26" s="131" t="s">
        <v>603</v>
      </c>
      <c r="O26" s="179"/>
      <c r="Q26" s="40" t="str">
        <f t="shared" si="38"/>
        <v>0</v>
      </c>
      <c r="R26" s="40" t="str">
        <f t="shared" si="39"/>
        <v>0</v>
      </c>
      <c r="S26" s="40" t="str">
        <f t="shared" si="40"/>
        <v>0</v>
      </c>
      <c r="T26" s="40" t="str">
        <f t="shared" si="41"/>
        <v>0</v>
      </c>
      <c r="U26" s="40" t="str">
        <f t="shared" si="42"/>
        <v>0</v>
      </c>
      <c r="V26" s="40" t="str">
        <f t="shared" si="43"/>
        <v>0</v>
      </c>
      <c r="W26" s="40" t="str">
        <f t="shared" si="44"/>
        <v>0</v>
      </c>
      <c r="X26" s="40" t="str">
        <f t="shared" si="45"/>
        <v>0</v>
      </c>
      <c r="Y26" s="40" t="str">
        <f t="shared" si="46"/>
        <v>0</v>
      </c>
    </row>
    <row r="27" spans="1:25" ht="91.15" customHeight="1" thickBot="1" x14ac:dyDescent="0.5">
      <c r="A27" s="41">
        <v>22</v>
      </c>
      <c r="B27" s="217" t="s">
        <v>824</v>
      </c>
      <c r="C27" s="217"/>
      <c r="D27" s="101"/>
      <c r="E27" s="101"/>
      <c r="F27" s="101"/>
      <c r="G27" s="101"/>
      <c r="H27" s="101"/>
      <c r="I27" s="101"/>
      <c r="J27" s="101"/>
      <c r="K27" s="101"/>
      <c r="L27" s="101"/>
      <c r="M27" s="101"/>
      <c r="N27" s="131" t="s">
        <v>603</v>
      </c>
      <c r="O27" s="179"/>
      <c r="Q27" s="40" t="str">
        <f t="shared" si="38"/>
        <v>0</v>
      </c>
      <c r="R27" s="40" t="str">
        <f t="shared" si="39"/>
        <v>0</v>
      </c>
      <c r="S27" s="40" t="str">
        <f t="shared" si="40"/>
        <v>0</v>
      </c>
      <c r="T27" s="40" t="str">
        <f t="shared" si="41"/>
        <v>0</v>
      </c>
      <c r="U27" s="40" t="str">
        <f t="shared" si="42"/>
        <v>0</v>
      </c>
      <c r="V27" s="40" t="str">
        <f t="shared" si="43"/>
        <v>0</v>
      </c>
      <c r="W27" s="40" t="str">
        <f t="shared" si="44"/>
        <v>0</v>
      </c>
      <c r="X27" s="40" t="str">
        <f t="shared" si="45"/>
        <v>0</v>
      </c>
      <c r="Y27" s="40" t="str">
        <f t="shared" si="46"/>
        <v>0</v>
      </c>
    </row>
    <row r="28" spans="1:25" ht="116.25" customHeight="1" thickBot="1" x14ac:dyDescent="0.5">
      <c r="A28" s="41">
        <v>23</v>
      </c>
      <c r="B28" s="217" t="s">
        <v>825</v>
      </c>
      <c r="C28" s="217"/>
      <c r="D28" s="101"/>
      <c r="E28" s="101"/>
      <c r="F28" s="101"/>
      <c r="G28" s="101"/>
      <c r="H28" s="101"/>
      <c r="I28" s="101"/>
      <c r="J28" s="101"/>
      <c r="K28" s="101"/>
      <c r="L28" s="101"/>
      <c r="M28" s="101"/>
      <c r="N28" s="131" t="s">
        <v>603</v>
      </c>
      <c r="O28" s="179"/>
      <c r="Q28" s="40" t="str">
        <f t="shared" si="38"/>
        <v>0</v>
      </c>
      <c r="R28" s="40" t="str">
        <f t="shared" si="39"/>
        <v>0</v>
      </c>
      <c r="S28" s="40" t="str">
        <f t="shared" si="40"/>
        <v>0</v>
      </c>
      <c r="T28" s="40" t="str">
        <f t="shared" si="41"/>
        <v>0</v>
      </c>
      <c r="U28" s="40" t="str">
        <f t="shared" si="42"/>
        <v>0</v>
      </c>
      <c r="V28" s="40" t="str">
        <f t="shared" si="43"/>
        <v>0</v>
      </c>
      <c r="W28" s="40" t="str">
        <f t="shared" si="44"/>
        <v>0</v>
      </c>
      <c r="X28" s="40" t="str">
        <f t="shared" si="45"/>
        <v>0</v>
      </c>
      <c r="Y28" s="40" t="str">
        <f t="shared" si="46"/>
        <v>0</v>
      </c>
    </row>
    <row r="29" spans="1:25" ht="85.15" customHeight="1" thickBot="1" x14ac:dyDescent="0.5">
      <c r="A29" s="41">
        <v>24</v>
      </c>
      <c r="B29" s="217" t="s">
        <v>826</v>
      </c>
      <c r="C29" s="217"/>
      <c r="D29" s="101"/>
      <c r="E29" s="101"/>
      <c r="F29" s="101"/>
      <c r="G29" s="101"/>
      <c r="H29" s="101"/>
      <c r="I29" s="101"/>
      <c r="J29" s="101"/>
      <c r="K29" s="101"/>
      <c r="L29" s="101"/>
      <c r="M29" s="101"/>
      <c r="N29" s="135">
        <f t="shared" ref="N29" si="47">D29*2</f>
        <v>0</v>
      </c>
      <c r="O29" s="179"/>
      <c r="Q29" s="40" t="str">
        <f>IF(AND(E29 &gt; 0, E29 &gt; N29), "1", "0")</f>
        <v>0</v>
      </c>
      <c r="R29" s="40" t="str">
        <f>IF(AND(F29 &gt; 0, F29 &gt; N29), "1", "0")</f>
        <v>0</v>
      </c>
      <c r="S29" s="40" t="str">
        <f>IF(AND(G29 &gt; 0, G29 &gt; N29), "1", "0")</f>
        <v>0</v>
      </c>
      <c r="T29" s="40" t="str">
        <f>IF(AND(H29 &gt; 0, H29 &gt; N29), "1", "0")</f>
        <v>0</v>
      </c>
      <c r="U29" s="40" t="str">
        <f>IF(AND(I29 &gt; 0, I29 &gt; N29), "1", "0")</f>
        <v>0</v>
      </c>
      <c r="V29" s="40" t="str">
        <f>IF(AND(J29 &gt; 0, J29 &gt; N29), "1", "0")</f>
        <v>0</v>
      </c>
      <c r="W29" s="40" t="str">
        <f>IF(AND(K29 &gt; 0, K29 &gt; N29), "1", "0")</f>
        <v>0</v>
      </c>
      <c r="X29" s="40" t="str">
        <f>IF(AND(L29 &gt; 0, L29 &gt; N29), "1", "0")</f>
        <v>0</v>
      </c>
      <c r="Y29" s="40" t="str">
        <f>IF(AND(M29 &gt; 0, M29 &gt; N29), "1", "0")</f>
        <v>0</v>
      </c>
    </row>
    <row r="30" spans="1:25" s="36" customFormat="1" ht="40.5" customHeight="1" thickBot="1" x14ac:dyDescent="0.6">
      <c r="A30" s="180" t="s">
        <v>336</v>
      </c>
      <c r="B30" s="180"/>
      <c r="C30" s="181"/>
      <c r="D30" s="100"/>
      <c r="E30" s="47">
        <f>(Q30/24)*100</f>
        <v>0</v>
      </c>
      <c r="F30" s="47">
        <f t="shared" ref="F30:M30" si="48">(R30/24)*100</f>
        <v>0</v>
      </c>
      <c r="G30" s="47">
        <f t="shared" si="48"/>
        <v>0</v>
      </c>
      <c r="H30" s="47">
        <f t="shared" si="48"/>
        <v>0</v>
      </c>
      <c r="I30" s="47">
        <f t="shared" si="48"/>
        <v>0</v>
      </c>
      <c r="J30" s="47">
        <f t="shared" si="48"/>
        <v>0</v>
      </c>
      <c r="K30" s="47">
        <f t="shared" si="48"/>
        <v>0</v>
      </c>
      <c r="L30" s="47">
        <f t="shared" si="48"/>
        <v>0</v>
      </c>
      <c r="M30" s="47">
        <f t="shared" si="48"/>
        <v>0</v>
      </c>
      <c r="N30" s="132"/>
      <c r="O30" s="48"/>
      <c r="Q30" s="61">
        <f>SUM(Q6+Q7+Q8+Q9+Q10+Q11+Q12+Q13+Q14+Q15+Q16+Q17+Q18+Q19+Q20+Q20+Q21+Q22+Q23+Q24+Q25+Q26+Q27+Q28+Q29)</f>
        <v>0</v>
      </c>
      <c r="R30" s="61">
        <f t="shared" ref="R30:Y30" si="49">SUM(R6+R7+R8+R9+R10+R11+R12+R13+R14+R15+R16+R17+R18+R19+R20+R20+R21+R22+R23+R24+R25+R26+R27+R28+R29)</f>
        <v>0</v>
      </c>
      <c r="S30" s="61">
        <f t="shared" si="49"/>
        <v>0</v>
      </c>
      <c r="T30" s="61">
        <f t="shared" si="49"/>
        <v>0</v>
      </c>
      <c r="U30" s="61">
        <f t="shared" si="49"/>
        <v>0</v>
      </c>
      <c r="V30" s="61">
        <f t="shared" si="49"/>
        <v>0</v>
      </c>
      <c r="W30" s="61">
        <f t="shared" si="49"/>
        <v>0</v>
      </c>
      <c r="X30" s="61">
        <f t="shared" si="49"/>
        <v>0</v>
      </c>
      <c r="Y30" s="61">
        <f t="shared" si="49"/>
        <v>0</v>
      </c>
    </row>
  </sheetData>
  <protectedRanges>
    <protectedRange sqref="D5:N5" name="Range7"/>
    <protectedRange sqref="E5:N5" name="Range1"/>
    <protectedRange sqref="E6:N18 E29:N29" name="Range7_1"/>
    <protectedRange sqref="E6:N18 E29:N29" name="Range1_1"/>
    <protectedRange sqref="D6:D18 D29" name="Range6_1_1"/>
    <protectedRange sqref="N19:N28" name="Range7_2_2_3"/>
    <protectedRange sqref="N19:N28" name="Range1_2_2_3"/>
    <protectedRange sqref="D19:M28" name="Range7_4_4_3"/>
  </protectedRanges>
  <mergeCells count="32">
    <mergeCell ref="B7:C7"/>
    <mergeCell ref="A1:O1"/>
    <mergeCell ref="A2:O2"/>
    <mergeCell ref="A3:O3"/>
    <mergeCell ref="A5:C5"/>
    <mergeCell ref="B6:C6"/>
    <mergeCell ref="B16:C16"/>
    <mergeCell ref="B17:C17"/>
    <mergeCell ref="B18:C18"/>
    <mergeCell ref="B19:C19"/>
    <mergeCell ref="B8:C8"/>
    <mergeCell ref="B9:C9"/>
    <mergeCell ref="B10:C10"/>
    <mergeCell ref="B11:C11"/>
    <mergeCell ref="B12:C12"/>
    <mergeCell ref="B13:C13"/>
    <mergeCell ref="A30:C30"/>
    <mergeCell ref="O7:O11"/>
    <mergeCell ref="O12:O13"/>
    <mergeCell ref="O15:O29"/>
    <mergeCell ref="B26:C26"/>
    <mergeCell ref="B27:C27"/>
    <mergeCell ref="B28:C28"/>
    <mergeCell ref="B29:C29"/>
    <mergeCell ref="B20:C20"/>
    <mergeCell ref="B21:C21"/>
    <mergeCell ref="B22:C22"/>
    <mergeCell ref="B23:C23"/>
    <mergeCell ref="B24:C24"/>
    <mergeCell ref="B25:C25"/>
    <mergeCell ref="B14:C14"/>
    <mergeCell ref="B15:C15"/>
  </mergeCells>
  <conditionalFormatting sqref="D6:D18">
    <cfRule type="expression" dxfId="96" priority="101">
      <formula>#REF!=1</formula>
    </cfRule>
    <cfRule type="expression" dxfId="95" priority="102">
      <formula>#REF!=2</formula>
    </cfRule>
    <cfRule type="expression" dxfId="94" priority="100">
      <formula>#REF!=0</formula>
    </cfRule>
  </conditionalFormatting>
  <conditionalFormatting sqref="D19:D28">
    <cfRule type="expression" dxfId="93" priority="42">
      <formula>D19=0</formula>
    </cfRule>
  </conditionalFormatting>
  <conditionalFormatting sqref="D29">
    <cfRule type="expression" dxfId="92" priority="41">
      <formula>#REF!=2</formula>
    </cfRule>
    <cfRule type="expression" dxfId="91" priority="40">
      <formula>#REF!=1</formula>
    </cfRule>
    <cfRule type="expression" dxfId="90" priority="39">
      <formula>#REF!=0</formula>
    </cfRule>
  </conditionalFormatting>
  <conditionalFormatting sqref="D19:E28">
    <cfRule type="expression" dxfId="89" priority="43">
      <formula>D19&lt;&gt;M19</formula>
    </cfRule>
    <cfRule type="expression" dxfId="88" priority="44">
      <formula>D19=M19</formula>
    </cfRule>
  </conditionalFormatting>
  <conditionalFormatting sqref="E6:E18">
    <cfRule type="expression" dxfId="87" priority="97">
      <formula>E6&lt;N6</formula>
    </cfRule>
    <cfRule type="expression" dxfId="86" priority="98">
      <formula>E6&gt;N6</formula>
    </cfRule>
  </conditionalFormatting>
  <conditionalFormatting sqref="E29">
    <cfRule type="expression" dxfId="85" priority="36">
      <formula>E29&lt;N29</formula>
    </cfRule>
    <cfRule type="expression" dxfId="84" priority="37">
      <formula>E29&gt;N29</formula>
    </cfRule>
  </conditionalFormatting>
  <conditionalFormatting sqref="E6:M29">
    <cfRule type="expression" dxfId="83" priority="11">
      <formula>E6=0</formula>
    </cfRule>
  </conditionalFormatting>
  <conditionalFormatting sqref="F6:F18">
    <cfRule type="expression" dxfId="82" priority="94">
      <formula>F6&lt;N6</formula>
    </cfRule>
    <cfRule type="expression" dxfId="81" priority="95">
      <formula>F6&gt;N6</formula>
    </cfRule>
  </conditionalFormatting>
  <conditionalFormatting sqref="F19:F28">
    <cfRule type="expression" dxfId="80" priority="67">
      <formula>F19&lt;&gt;N19</formula>
    </cfRule>
    <cfRule type="expression" dxfId="79" priority="68">
      <formula>F19=N19</formula>
    </cfRule>
  </conditionalFormatting>
  <conditionalFormatting sqref="F29">
    <cfRule type="expression" dxfId="78" priority="34">
      <formula>F29&gt;N29</formula>
    </cfRule>
    <cfRule type="expression" dxfId="77" priority="33">
      <formula>F29&lt;N29</formula>
    </cfRule>
  </conditionalFormatting>
  <conditionalFormatting sqref="G6:G18">
    <cfRule type="expression" dxfId="76" priority="92">
      <formula>G6&gt;N6</formula>
    </cfRule>
    <cfRule type="expression" dxfId="75" priority="91">
      <formula>G6&lt;N6</formula>
    </cfRule>
  </conditionalFormatting>
  <conditionalFormatting sqref="G19:G28">
    <cfRule type="expression" dxfId="74" priority="65">
      <formula>G19=N19</formula>
    </cfRule>
    <cfRule type="expression" dxfId="73" priority="64">
      <formula>G19&lt;&gt;N19</formula>
    </cfRule>
  </conditionalFormatting>
  <conditionalFormatting sqref="G29">
    <cfRule type="expression" dxfId="72" priority="30">
      <formula>G29&lt;N29</formula>
    </cfRule>
    <cfRule type="expression" dxfId="71" priority="31">
      <formula>G29&gt;N29</formula>
    </cfRule>
  </conditionalFormatting>
  <conditionalFormatting sqref="H19:H28">
    <cfRule type="expression" dxfId="70" priority="62">
      <formula>H19=N19</formula>
    </cfRule>
    <cfRule type="expression" dxfId="69" priority="61">
      <formula>H19&lt;&gt;N19</formula>
    </cfRule>
  </conditionalFormatting>
  <conditionalFormatting sqref="H6:I18">
    <cfRule type="expression" dxfId="68" priority="85">
      <formula>H6&lt;$N6</formula>
    </cfRule>
    <cfRule type="expression" dxfId="67" priority="86">
      <formula>H6&gt;$N6</formula>
    </cfRule>
  </conditionalFormatting>
  <conditionalFormatting sqref="H29:I29">
    <cfRule type="expression" dxfId="66" priority="25">
      <formula>H29&gt;$N29</formula>
    </cfRule>
    <cfRule type="expression" dxfId="65" priority="24">
      <formula>H29&lt;$N29</formula>
    </cfRule>
  </conditionalFormatting>
  <conditionalFormatting sqref="I19:I28">
    <cfRule type="expression" dxfId="64" priority="58">
      <formula>I19&lt;&gt;N19</formula>
    </cfRule>
    <cfRule type="expression" dxfId="63" priority="59">
      <formula>I19=N19</formula>
    </cfRule>
  </conditionalFormatting>
  <conditionalFormatting sqref="J6:J18">
    <cfRule type="expression" dxfId="62" priority="82">
      <formula>J6&lt;N6</formula>
    </cfRule>
    <cfRule type="expression" dxfId="61" priority="83">
      <formula>J6&gt;N6</formula>
    </cfRule>
  </conditionalFormatting>
  <conditionalFormatting sqref="J19:J28">
    <cfRule type="expression" dxfId="60" priority="55">
      <formula>J19&lt;&gt;N19</formula>
    </cfRule>
    <cfRule type="expression" dxfId="59" priority="56">
      <formula>J19=N19</formula>
    </cfRule>
  </conditionalFormatting>
  <conditionalFormatting sqref="J29">
    <cfRule type="expression" dxfId="58" priority="22">
      <formula>J29&gt;N29</formula>
    </cfRule>
    <cfRule type="expression" dxfId="57" priority="21">
      <formula>J29&lt;N29</formula>
    </cfRule>
  </conditionalFormatting>
  <conditionalFormatting sqref="K6:K18">
    <cfRule type="expression" dxfId="56" priority="79">
      <formula>K6&lt;N6</formula>
    </cfRule>
    <cfRule type="expression" dxfId="55" priority="80">
      <formula>K6&gt;N6</formula>
    </cfRule>
  </conditionalFormatting>
  <conditionalFormatting sqref="K19:K28">
    <cfRule type="expression" dxfId="54" priority="52">
      <formula>K19&lt;&gt;N19</formula>
    </cfRule>
    <cfRule type="expression" dxfId="53" priority="53">
      <formula>K19=N19</formula>
    </cfRule>
  </conditionalFormatting>
  <conditionalFormatting sqref="K29">
    <cfRule type="expression" dxfId="52" priority="19">
      <formula>K29&gt;N29</formula>
    </cfRule>
    <cfRule type="expression" dxfId="51" priority="18">
      <formula>K29&lt;N29</formula>
    </cfRule>
  </conditionalFormatting>
  <conditionalFormatting sqref="L6:L18">
    <cfRule type="expression" dxfId="50" priority="76">
      <formula>L6&lt;N6</formula>
    </cfRule>
    <cfRule type="expression" dxfId="49" priority="77">
      <formula>L6&gt;N6</formula>
    </cfRule>
  </conditionalFormatting>
  <conditionalFormatting sqref="L19:L28">
    <cfRule type="expression" dxfId="48" priority="50">
      <formula>L19=N19</formula>
    </cfRule>
    <cfRule type="expression" dxfId="47" priority="49">
      <formula>L19&lt;&gt;N19</formula>
    </cfRule>
  </conditionalFormatting>
  <conditionalFormatting sqref="L29">
    <cfRule type="expression" dxfId="46" priority="16">
      <formula>L29&gt;N29</formula>
    </cfRule>
    <cfRule type="expression" dxfId="45" priority="15">
      <formula>L29&lt;N29</formula>
    </cfRule>
  </conditionalFormatting>
  <conditionalFormatting sqref="M6:M18">
    <cfRule type="expression" dxfId="44" priority="73">
      <formula>M6&lt;N6</formula>
    </cfRule>
    <cfRule type="expression" dxfId="43" priority="74">
      <formula>M6&gt;N6</formula>
    </cfRule>
  </conditionalFormatting>
  <conditionalFormatting sqref="M19:M28">
    <cfRule type="expression" dxfId="42" priority="46">
      <formula>M19&lt;&gt;N19</formula>
    </cfRule>
    <cfRule type="expression" dxfId="41" priority="47">
      <formula>M19=N19</formula>
    </cfRule>
  </conditionalFormatting>
  <conditionalFormatting sqref="M29">
    <cfRule type="expression" dxfId="40" priority="13">
      <formula>M29&gt;N29</formula>
    </cfRule>
    <cfRule type="expression" dxfId="39" priority="12">
      <formula>M29&lt;N29</formula>
    </cfRule>
  </conditionalFormatting>
  <conditionalFormatting sqref="N6:N18">
    <cfRule type="cellIs" dxfId="38" priority="99" operator="greaterThan">
      <formula>0</formula>
    </cfRule>
  </conditionalFormatting>
  <conditionalFormatting sqref="N29:N30">
    <cfRule type="cellIs" dxfId="37" priority="38" operator="greaterThan">
      <formula>0</formula>
    </cfRule>
  </conditionalFormatting>
  <conditionalFormatting sqref="O7">
    <cfRule type="cellIs" dxfId="36" priority="5" operator="equal">
      <formula>"Yes, for all government agencies and state-owned businesses"</formula>
    </cfRule>
    <cfRule type="cellIs" dxfId="35" priority="4" operator="equal">
      <formula>"Yes, for some government agencies and state-owned businesses"</formula>
    </cfRule>
    <cfRule type="cellIs" dxfId="34" priority="3" operator="equal">
      <formula>"Yes, only the lead agency on road safety"</formula>
    </cfRule>
    <cfRule type="cellIs" dxfId="33" priority="2" operator="equal">
      <formula>"No "</formula>
    </cfRule>
    <cfRule type="cellIs" dxfId="32" priority="9" operator="equal">
      <formula>"Yes, but for some parts of the road network only"</formula>
    </cfRule>
    <cfRule type="cellIs" dxfId="31" priority="1" operator="equal">
      <formula>"Do not know"</formula>
    </cfRule>
    <cfRule type="cellIs" dxfId="30" priority="10" operator="equal">
      <formula>"Yes, through the whole country"</formula>
    </cfRule>
    <cfRule type="cellIs" dxfId="29" priority="8" operator="equal">
      <formula>"Yes, but for some streets only"</formula>
    </cfRule>
    <cfRule type="cellIs" dxfId="28" priority="7" operator="equal">
      <formula>"Yes"</formula>
    </cfRule>
    <cfRule type="cellIs" dxfId="27" priority="6" operator="equal">
      <formula>"No"</formula>
    </cfRule>
  </conditionalFormatting>
  <pageMargins left="0.25" right="0.25" top="0.13" bottom="0.08" header="0.11" footer="0.1"/>
  <pageSetup paperSize="9" fitToWidth="0"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2CFE3BA5-FA25-4075-AFFC-4836E08740E6}">
          <x14:formula1>
            <xm:f>'SINGLE CODES'!$B$8:$B$10</xm:f>
          </x14:formula1>
          <xm:sqref>D19:M28</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467CF-FF79-4A4C-B112-B45063FAD830}">
  <dimension ref="A5:J109"/>
  <sheetViews>
    <sheetView rightToLeft="1" topLeftCell="A2" zoomScale="95" zoomScaleNormal="95" workbookViewId="0">
      <selection activeCell="F38" sqref="F38"/>
    </sheetView>
  </sheetViews>
  <sheetFormatPr defaultColWidth="9.1328125" defaultRowHeight="18" x14ac:dyDescent="0.45"/>
  <cols>
    <col min="1" max="1" width="28.1328125" style="69" customWidth="1"/>
    <col min="2" max="2" width="28.1328125" style="72" customWidth="1"/>
    <col min="3" max="3" width="28.1328125" style="73" customWidth="1"/>
    <col min="4" max="4" width="35.59765625" style="65" customWidth="1"/>
    <col min="5" max="7" width="28.1328125" style="65" customWidth="1"/>
    <col min="8" max="8" width="40.3984375" style="65" customWidth="1"/>
    <col min="9" max="9" width="39.265625" style="65" customWidth="1"/>
    <col min="10" max="10" width="53" style="65" customWidth="1"/>
    <col min="11" max="16384" width="9.1328125" style="57"/>
  </cols>
  <sheetData>
    <row r="5" spans="1:10" ht="144.75" customHeight="1" x14ac:dyDescent="0.45"/>
    <row r="6" spans="1:10" s="67" customFormat="1" ht="36" x14ac:dyDescent="0.55000000000000004">
      <c r="A6" s="70" t="s">
        <v>386</v>
      </c>
      <c r="B6" s="70" t="s">
        <v>397</v>
      </c>
      <c r="C6" s="70" t="s">
        <v>484</v>
      </c>
      <c r="D6" s="66" t="s">
        <v>398</v>
      </c>
      <c r="E6" s="66" t="s">
        <v>399</v>
      </c>
      <c r="F6" s="66" t="s">
        <v>400</v>
      </c>
      <c r="G6" s="66" t="s">
        <v>401</v>
      </c>
      <c r="H6" s="66" t="s">
        <v>402</v>
      </c>
      <c r="I6" s="66" t="s">
        <v>403</v>
      </c>
      <c r="J6" s="66" t="s">
        <v>404</v>
      </c>
    </row>
    <row r="7" spans="1:10" ht="409.5" hidden="1" x14ac:dyDescent="0.45">
      <c r="A7" s="71" t="s">
        <v>405</v>
      </c>
      <c r="B7" s="71" t="s">
        <v>406</v>
      </c>
      <c r="C7" s="73" t="s">
        <v>559</v>
      </c>
      <c r="D7" s="68" t="s">
        <v>560</v>
      </c>
      <c r="E7" s="68"/>
      <c r="F7" s="68"/>
      <c r="G7" s="68"/>
      <c r="H7" s="68"/>
      <c r="I7" s="68"/>
      <c r="J7" s="68"/>
    </row>
    <row r="8" spans="1:10" ht="57" hidden="1" x14ac:dyDescent="0.45">
      <c r="A8" s="71" t="s">
        <v>405</v>
      </c>
      <c r="B8" s="71" t="s">
        <v>407</v>
      </c>
      <c r="D8" s="68"/>
      <c r="E8" s="68"/>
      <c r="F8" s="68"/>
      <c r="G8" s="68"/>
      <c r="H8" s="68"/>
      <c r="I8" s="68"/>
      <c r="J8" s="68"/>
    </row>
    <row r="9" spans="1:10" ht="78.75" hidden="1" customHeight="1" x14ac:dyDescent="0.45">
      <c r="A9" s="71" t="s">
        <v>405</v>
      </c>
      <c r="B9" s="71" t="s">
        <v>561</v>
      </c>
      <c r="D9" s="68"/>
      <c r="E9" s="68"/>
      <c r="F9" s="68"/>
      <c r="G9" s="68"/>
      <c r="H9" s="68"/>
      <c r="I9" s="68"/>
      <c r="J9" s="68"/>
    </row>
    <row r="10" spans="1:10" ht="342" hidden="1" x14ac:dyDescent="0.45">
      <c r="A10" s="71" t="s">
        <v>405</v>
      </c>
      <c r="B10" s="71" t="s">
        <v>521</v>
      </c>
      <c r="C10" s="73" t="s">
        <v>522</v>
      </c>
      <c r="D10" s="68" t="s">
        <v>523</v>
      </c>
      <c r="E10" s="68"/>
      <c r="F10" s="68"/>
      <c r="G10" s="68"/>
      <c r="H10" s="68"/>
      <c r="I10" s="68"/>
      <c r="J10" s="68"/>
    </row>
    <row r="11" spans="1:10" ht="299.25" hidden="1" x14ac:dyDescent="0.45">
      <c r="A11" s="71" t="s">
        <v>405</v>
      </c>
      <c r="B11" s="71" t="s">
        <v>562</v>
      </c>
      <c r="C11" s="73" t="s">
        <v>563</v>
      </c>
      <c r="D11" s="68" t="s">
        <v>564</v>
      </c>
      <c r="E11" s="68"/>
      <c r="F11" s="68"/>
      <c r="G11" s="68"/>
      <c r="H11" s="68"/>
      <c r="I11" s="68"/>
      <c r="J11" s="68"/>
    </row>
    <row r="12" spans="1:10" ht="47.25" hidden="1" customHeight="1" x14ac:dyDescent="0.45">
      <c r="A12" s="71" t="s">
        <v>405</v>
      </c>
      <c r="B12" s="71" t="s">
        <v>408</v>
      </c>
      <c r="D12" s="68"/>
      <c r="E12" s="68"/>
      <c r="F12" s="68"/>
      <c r="G12" s="68"/>
      <c r="H12" s="68"/>
      <c r="I12" s="68"/>
      <c r="J12" s="68"/>
    </row>
    <row r="13" spans="1:10" ht="256.5" hidden="1" x14ac:dyDescent="0.45">
      <c r="A13" s="71" t="s">
        <v>405</v>
      </c>
      <c r="B13" s="71" t="s">
        <v>409</v>
      </c>
      <c r="C13" s="73" t="s">
        <v>510</v>
      </c>
      <c r="D13" s="68" t="s">
        <v>511</v>
      </c>
      <c r="E13" s="68"/>
      <c r="F13" s="68"/>
      <c r="G13" s="68"/>
      <c r="H13" s="68"/>
      <c r="I13" s="68"/>
      <c r="J13" s="68"/>
    </row>
    <row r="14" spans="1:10" ht="409.5" hidden="1" x14ac:dyDescent="0.45">
      <c r="A14" s="71" t="s">
        <v>410</v>
      </c>
      <c r="B14" s="71" t="s">
        <v>411</v>
      </c>
      <c r="C14" s="73" t="s">
        <v>555</v>
      </c>
      <c r="D14" s="68" t="s">
        <v>556</v>
      </c>
      <c r="E14" s="68"/>
      <c r="F14" s="68"/>
      <c r="G14" s="68"/>
      <c r="H14" s="68"/>
      <c r="I14" s="68"/>
      <c r="J14" s="68"/>
    </row>
    <row r="15" spans="1:10" hidden="1" x14ac:dyDescent="0.45">
      <c r="A15" s="71" t="s">
        <v>410</v>
      </c>
      <c r="B15" s="71" t="s">
        <v>412</v>
      </c>
      <c r="D15" s="68"/>
      <c r="E15" s="68"/>
      <c r="F15" s="68"/>
      <c r="G15" s="68"/>
      <c r="H15" s="68"/>
      <c r="I15" s="68"/>
      <c r="J15" s="68"/>
    </row>
    <row r="16" spans="1:10" ht="28.5" hidden="1" x14ac:dyDescent="0.45">
      <c r="A16" s="71" t="s">
        <v>410</v>
      </c>
      <c r="B16" s="71" t="s">
        <v>413</v>
      </c>
      <c r="D16" s="68"/>
      <c r="E16" s="68"/>
      <c r="F16" s="68"/>
      <c r="G16" s="68"/>
      <c r="H16" s="68"/>
      <c r="I16" s="68"/>
      <c r="J16" s="68"/>
    </row>
    <row r="17" spans="1:10" ht="57" hidden="1" x14ac:dyDescent="0.45">
      <c r="A17" s="71" t="s">
        <v>410</v>
      </c>
      <c r="B17" s="71" t="s">
        <v>414</v>
      </c>
      <c r="D17" s="68"/>
      <c r="E17" s="68"/>
      <c r="F17" s="68"/>
      <c r="G17" s="68"/>
      <c r="H17" s="68"/>
      <c r="I17" s="68"/>
      <c r="J17" s="68"/>
    </row>
    <row r="18" spans="1:10" hidden="1" x14ac:dyDescent="0.45">
      <c r="A18" s="71" t="s">
        <v>410</v>
      </c>
      <c r="B18" s="71" t="s">
        <v>415</v>
      </c>
      <c r="D18" s="68"/>
      <c r="E18" s="68"/>
      <c r="F18" s="68"/>
      <c r="G18" s="68"/>
      <c r="H18" s="68"/>
      <c r="I18" s="68"/>
      <c r="J18" s="68"/>
    </row>
    <row r="19" spans="1:10" ht="42.75" hidden="1" x14ac:dyDescent="0.45">
      <c r="A19" s="71" t="s">
        <v>410</v>
      </c>
      <c r="B19" s="71" t="s">
        <v>416</v>
      </c>
      <c r="D19" s="68"/>
      <c r="E19" s="68"/>
      <c r="F19" s="68"/>
      <c r="G19" s="68"/>
      <c r="H19" s="68"/>
      <c r="I19" s="68"/>
      <c r="J19" s="68"/>
    </row>
    <row r="20" spans="1:10" ht="28.5" hidden="1" x14ac:dyDescent="0.45">
      <c r="A20" s="71" t="s">
        <v>410</v>
      </c>
      <c r="B20" s="71" t="s">
        <v>417</v>
      </c>
      <c r="D20" s="68"/>
      <c r="E20" s="68"/>
      <c r="F20" s="68"/>
      <c r="G20" s="68"/>
      <c r="H20" s="68"/>
      <c r="I20" s="68"/>
      <c r="J20" s="68"/>
    </row>
    <row r="21" spans="1:10" ht="28.5" hidden="1" x14ac:dyDescent="0.45">
      <c r="A21" s="71" t="s">
        <v>418</v>
      </c>
      <c r="B21" s="71" t="s">
        <v>419</v>
      </c>
      <c r="D21" s="68"/>
      <c r="E21" s="68"/>
      <c r="F21" s="68"/>
      <c r="G21" s="68"/>
      <c r="H21" s="68"/>
      <c r="I21" s="68"/>
      <c r="J21" s="68"/>
    </row>
    <row r="22" spans="1:10" ht="28.5" hidden="1" x14ac:dyDescent="0.45">
      <c r="A22" s="71" t="s">
        <v>418</v>
      </c>
      <c r="B22" s="71" t="s">
        <v>420</v>
      </c>
      <c r="D22" s="68"/>
      <c r="E22" s="68"/>
      <c r="F22" s="68"/>
      <c r="G22" s="68"/>
      <c r="H22" s="68"/>
      <c r="I22" s="68"/>
      <c r="J22" s="68"/>
    </row>
    <row r="23" spans="1:10" ht="57" hidden="1" x14ac:dyDescent="0.45">
      <c r="A23" s="71" t="s">
        <v>418</v>
      </c>
      <c r="B23" s="71" t="s">
        <v>421</v>
      </c>
      <c r="D23" s="68"/>
      <c r="E23" s="68"/>
      <c r="F23" s="68"/>
      <c r="G23" s="68"/>
      <c r="H23" s="68"/>
      <c r="I23" s="68"/>
      <c r="J23" s="68"/>
    </row>
    <row r="24" spans="1:10" ht="28.5" hidden="1" x14ac:dyDescent="0.45">
      <c r="A24" s="71" t="s">
        <v>418</v>
      </c>
      <c r="B24" s="71" t="s">
        <v>422</v>
      </c>
      <c r="D24" s="68"/>
      <c r="E24" s="68"/>
      <c r="F24" s="68"/>
      <c r="G24" s="68"/>
      <c r="H24" s="68"/>
      <c r="I24" s="68"/>
      <c r="J24" s="68"/>
    </row>
    <row r="25" spans="1:10" ht="213.75" hidden="1" x14ac:dyDescent="0.45">
      <c r="A25" s="71" t="s">
        <v>418</v>
      </c>
      <c r="B25" s="71" t="s">
        <v>423</v>
      </c>
      <c r="C25" s="73" t="s">
        <v>549</v>
      </c>
      <c r="D25" s="68" t="s">
        <v>550</v>
      </c>
      <c r="E25" s="68"/>
      <c r="F25" s="68"/>
      <c r="G25" s="68"/>
      <c r="H25" s="68"/>
      <c r="I25" s="68"/>
      <c r="J25" s="68"/>
    </row>
    <row r="26" spans="1:10" ht="28.5" hidden="1" x14ac:dyDescent="0.45">
      <c r="A26" s="71" t="s">
        <v>418</v>
      </c>
      <c r="B26" s="71" t="s">
        <v>424</v>
      </c>
      <c r="D26" s="68"/>
      <c r="E26" s="68"/>
      <c r="F26" s="68"/>
      <c r="G26" s="68"/>
      <c r="H26" s="68"/>
      <c r="I26" s="68"/>
      <c r="J26" s="68"/>
    </row>
    <row r="27" spans="1:10" ht="28.5" hidden="1" x14ac:dyDescent="0.45">
      <c r="A27" s="71" t="s">
        <v>418</v>
      </c>
      <c r="B27" s="71" t="s">
        <v>425</v>
      </c>
      <c r="D27" s="68"/>
      <c r="E27" s="68"/>
      <c r="F27" s="68"/>
      <c r="G27" s="68"/>
      <c r="H27" s="68"/>
      <c r="I27" s="68"/>
      <c r="J27" s="68"/>
    </row>
    <row r="28" spans="1:10" ht="71.25" hidden="1" x14ac:dyDescent="0.45">
      <c r="A28" s="71" t="s">
        <v>387</v>
      </c>
      <c r="B28" s="71" t="s">
        <v>426</v>
      </c>
      <c r="C28" s="73" t="s">
        <v>547</v>
      </c>
      <c r="D28" s="68" t="s">
        <v>548</v>
      </c>
      <c r="E28" s="68"/>
      <c r="F28" s="68"/>
      <c r="G28" s="68"/>
      <c r="H28" s="68"/>
      <c r="I28" s="68"/>
      <c r="J28" s="68"/>
    </row>
    <row r="29" spans="1:10" ht="28.5" hidden="1" x14ac:dyDescent="0.45">
      <c r="A29" s="71" t="s">
        <v>387</v>
      </c>
      <c r="B29" s="71" t="s">
        <v>427</v>
      </c>
      <c r="D29" s="68"/>
      <c r="E29" s="68"/>
      <c r="F29" s="68"/>
      <c r="G29" s="68"/>
      <c r="H29" s="68"/>
      <c r="I29" s="68"/>
      <c r="J29" s="68"/>
    </row>
    <row r="30" spans="1:10" ht="57" hidden="1" x14ac:dyDescent="0.45">
      <c r="A30" s="71" t="s">
        <v>387</v>
      </c>
      <c r="B30" s="71" t="s">
        <v>428</v>
      </c>
      <c r="D30" s="68"/>
      <c r="E30" s="68"/>
      <c r="F30" s="68"/>
      <c r="G30" s="68"/>
      <c r="H30" s="68"/>
      <c r="I30" s="68"/>
      <c r="J30" s="68"/>
    </row>
    <row r="31" spans="1:10" ht="242.25" hidden="1" x14ac:dyDescent="0.45">
      <c r="A31" s="71" t="s">
        <v>429</v>
      </c>
      <c r="B31" s="71" t="s">
        <v>506</v>
      </c>
      <c r="C31" s="73" t="s">
        <v>488</v>
      </c>
      <c r="D31" s="68" t="s">
        <v>489</v>
      </c>
      <c r="E31" s="68"/>
      <c r="F31" s="68" t="s">
        <v>490</v>
      </c>
      <c r="G31" s="68"/>
      <c r="H31" s="68"/>
      <c r="I31" s="68"/>
      <c r="J31" s="68"/>
    </row>
    <row r="32" spans="1:10" ht="28.5" hidden="1" x14ac:dyDescent="0.45">
      <c r="A32" s="71" t="s">
        <v>429</v>
      </c>
      <c r="B32" s="71" t="s">
        <v>430</v>
      </c>
      <c r="D32" s="68"/>
      <c r="E32" s="68"/>
      <c r="F32" s="68"/>
      <c r="G32" s="68"/>
      <c r="H32" s="68"/>
      <c r="I32" s="68"/>
      <c r="J32" s="68"/>
    </row>
    <row r="33" spans="1:10" ht="42.75" hidden="1" x14ac:dyDescent="0.45">
      <c r="A33" s="71" t="s">
        <v>429</v>
      </c>
      <c r="B33" s="71" t="s">
        <v>507</v>
      </c>
      <c r="D33" s="68"/>
      <c r="E33" s="68"/>
      <c r="F33" s="68"/>
      <c r="G33" s="68"/>
      <c r="H33" s="68"/>
      <c r="I33" s="68"/>
      <c r="J33" s="68"/>
    </row>
    <row r="34" spans="1:10" ht="313.5" hidden="1" x14ac:dyDescent="0.45">
      <c r="A34" s="71" t="s">
        <v>429</v>
      </c>
      <c r="B34" s="71" t="s">
        <v>431</v>
      </c>
      <c r="C34" s="73" t="s">
        <v>512</v>
      </c>
      <c r="D34" s="68" t="s">
        <v>513</v>
      </c>
      <c r="E34" s="68"/>
      <c r="F34" s="68"/>
      <c r="G34" s="68"/>
      <c r="H34" s="68"/>
      <c r="I34" s="68"/>
      <c r="J34" s="68"/>
    </row>
    <row r="35" spans="1:10" hidden="1" x14ac:dyDescent="0.45">
      <c r="A35" s="71" t="s">
        <v>429</v>
      </c>
      <c r="B35" s="71" t="s">
        <v>505</v>
      </c>
      <c r="D35" s="68"/>
      <c r="E35" s="68"/>
      <c r="F35" s="68"/>
      <c r="G35" s="68"/>
      <c r="H35" s="68"/>
      <c r="I35" s="68"/>
      <c r="J35" s="68"/>
    </row>
    <row r="36" spans="1:10" ht="28.5" hidden="1" x14ac:dyDescent="0.45">
      <c r="A36" s="71" t="s">
        <v>429</v>
      </c>
      <c r="B36" s="71" t="s">
        <v>432</v>
      </c>
      <c r="D36" s="68"/>
      <c r="E36" s="68"/>
      <c r="F36" s="68"/>
      <c r="G36" s="68"/>
      <c r="H36" s="68"/>
      <c r="I36" s="68"/>
      <c r="J36" s="68"/>
    </row>
    <row r="37" spans="1:10" ht="28.5" hidden="1" x14ac:dyDescent="0.45">
      <c r="A37" s="71" t="s">
        <v>429</v>
      </c>
      <c r="B37" s="71" t="s">
        <v>433</v>
      </c>
      <c r="D37" s="68"/>
      <c r="E37" s="68"/>
      <c r="F37" s="68"/>
      <c r="G37" s="68"/>
      <c r="H37" s="68"/>
      <c r="I37" s="68"/>
      <c r="J37" s="68"/>
    </row>
    <row r="38" spans="1:10" ht="171" x14ac:dyDescent="0.45">
      <c r="A38" s="71" t="s">
        <v>429</v>
      </c>
      <c r="B38" s="71" t="s">
        <v>504</v>
      </c>
      <c r="C38" s="73" t="s">
        <v>557</v>
      </c>
      <c r="D38" s="68" t="s">
        <v>558</v>
      </c>
      <c r="E38" s="68"/>
      <c r="F38" s="68"/>
      <c r="G38" s="68"/>
      <c r="H38" s="68"/>
      <c r="I38" s="68"/>
      <c r="J38" s="68"/>
    </row>
    <row r="39" spans="1:10" ht="28.5" hidden="1" x14ac:dyDescent="0.45">
      <c r="A39" s="71" t="s">
        <v>429</v>
      </c>
      <c r="B39" s="71" t="s">
        <v>508</v>
      </c>
      <c r="D39" s="68"/>
      <c r="E39" s="68"/>
      <c r="F39" s="68"/>
      <c r="G39" s="68"/>
      <c r="H39" s="68"/>
      <c r="I39" s="68"/>
      <c r="J39" s="68"/>
    </row>
    <row r="40" spans="1:10" ht="28.5" hidden="1" x14ac:dyDescent="0.45">
      <c r="A40" s="71" t="s">
        <v>429</v>
      </c>
      <c r="B40" s="71" t="s">
        <v>509</v>
      </c>
      <c r="D40" s="68"/>
      <c r="E40" s="68"/>
      <c r="F40" s="68"/>
      <c r="G40" s="68"/>
      <c r="H40" s="68"/>
      <c r="I40" s="68"/>
      <c r="J40" s="68"/>
    </row>
    <row r="41" spans="1:10" hidden="1" x14ac:dyDescent="0.45">
      <c r="A41" s="71" t="s">
        <v>429</v>
      </c>
      <c r="B41" s="71" t="s">
        <v>503</v>
      </c>
      <c r="D41" s="68"/>
      <c r="E41" s="68"/>
      <c r="F41" s="68"/>
      <c r="G41" s="68"/>
      <c r="H41" s="68"/>
      <c r="I41" s="68"/>
      <c r="J41" s="68"/>
    </row>
    <row r="42" spans="1:10" ht="28.5" hidden="1" x14ac:dyDescent="0.45">
      <c r="A42" s="71" t="s">
        <v>434</v>
      </c>
      <c r="B42" s="71" t="s">
        <v>435</v>
      </c>
      <c r="D42" s="68"/>
      <c r="E42" s="68"/>
      <c r="F42" s="68"/>
      <c r="G42" s="68"/>
      <c r="H42" s="68"/>
      <c r="I42" s="68"/>
      <c r="J42" s="68"/>
    </row>
    <row r="43" spans="1:10" ht="171" hidden="1" x14ac:dyDescent="0.45">
      <c r="A43" s="71" t="s">
        <v>434</v>
      </c>
      <c r="B43" s="71" t="s">
        <v>436</v>
      </c>
      <c r="C43" s="73" t="s">
        <v>519</v>
      </c>
      <c r="D43" s="68" t="s">
        <v>520</v>
      </c>
      <c r="E43" s="68"/>
      <c r="F43" s="68"/>
      <c r="G43" s="68"/>
      <c r="H43" s="68"/>
      <c r="I43" s="68"/>
      <c r="J43" s="68"/>
    </row>
    <row r="44" spans="1:10" ht="28.5" hidden="1" x14ac:dyDescent="0.45">
      <c r="A44" s="71" t="s">
        <v>434</v>
      </c>
      <c r="B44" s="71" t="s">
        <v>437</v>
      </c>
      <c r="D44" s="68"/>
      <c r="E44" s="68"/>
      <c r="F44" s="68"/>
      <c r="G44" s="68"/>
      <c r="H44" s="68"/>
      <c r="I44" s="68"/>
      <c r="J44" s="68"/>
    </row>
    <row r="45" spans="1:10" ht="28.5" hidden="1" x14ac:dyDescent="0.45">
      <c r="A45" s="71" t="s">
        <v>434</v>
      </c>
      <c r="B45" s="71" t="s">
        <v>438</v>
      </c>
      <c r="D45" s="68"/>
      <c r="E45" s="68"/>
      <c r="F45" s="68"/>
      <c r="G45" s="68"/>
      <c r="H45" s="68"/>
      <c r="I45" s="68"/>
      <c r="J45" s="68"/>
    </row>
    <row r="46" spans="1:10" ht="57" hidden="1" x14ac:dyDescent="0.45">
      <c r="A46" s="71" t="s">
        <v>434</v>
      </c>
      <c r="B46" s="71" t="s">
        <v>439</v>
      </c>
      <c r="D46" s="68"/>
      <c r="E46" s="68"/>
      <c r="F46" s="68"/>
      <c r="G46" s="68"/>
      <c r="H46" s="68"/>
      <c r="I46" s="68"/>
      <c r="J46" s="68"/>
    </row>
    <row r="47" spans="1:10" ht="57" hidden="1" x14ac:dyDescent="0.45">
      <c r="A47" s="71" t="s">
        <v>440</v>
      </c>
      <c r="B47" s="71" t="s">
        <v>441</v>
      </c>
      <c r="D47" s="68"/>
      <c r="E47" s="68"/>
      <c r="F47" s="68"/>
      <c r="G47" s="68"/>
      <c r="H47" s="68"/>
      <c r="I47" s="68"/>
      <c r="J47" s="68"/>
    </row>
    <row r="48" spans="1:10" ht="28.5" hidden="1" x14ac:dyDescent="0.45">
      <c r="A48" s="71" t="s">
        <v>440</v>
      </c>
      <c r="B48" s="71" t="s">
        <v>442</v>
      </c>
      <c r="D48" s="68"/>
      <c r="E48" s="68"/>
      <c r="F48" s="68"/>
      <c r="G48" s="68"/>
      <c r="H48" s="68"/>
      <c r="I48" s="68"/>
      <c r="J48" s="68"/>
    </row>
    <row r="49" spans="1:10" ht="28.5" hidden="1" x14ac:dyDescent="0.45">
      <c r="A49" s="71" t="s">
        <v>440</v>
      </c>
      <c r="B49" s="71" t="s">
        <v>443</v>
      </c>
      <c r="D49" s="68"/>
      <c r="E49" s="68"/>
      <c r="F49" s="68"/>
      <c r="G49" s="68"/>
      <c r="H49" s="68"/>
      <c r="I49" s="68"/>
      <c r="J49" s="68"/>
    </row>
    <row r="50" spans="1:10" ht="28.5" hidden="1" x14ac:dyDescent="0.45">
      <c r="A50" s="71" t="s">
        <v>440</v>
      </c>
      <c r="B50" s="71" t="s">
        <v>444</v>
      </c>
      <c r="D50" s="68"/>
      <c r="E50" s="68"/>
      <c r="F50" s="68"/>
      <c r="G50" s="68"/>
      <c r="H50" s="68"/>
      <c r="I50" s="68"/>
      <c r="J50" s="68"/>
    </row>
    <row r="51" spans="1:10" ht="28.5" hidden="1" x14ac:dyDescent="0.45">
      <c r="A51" s="71" t="s">
        <v>440</v>
      </c>
      <c r="B51" s="71" t="s">
        <v>445</v>
      </c>
      <c r="D51" s="68"/>
      <c r="E51" s="68"/>
      <c r="F51" s="68"/>
      <c r="G51" s="68"/>
      <c r="H51" s="68"/>
      <c r="I51" s="68"/>
      <c r="J51" s="68"/>
    </row>
    <row r="52" spans="1:10" ht="28.5" hidden="1" x14ac:dyDescent="0.45">
      <c r="A52" s="71" t="s">
        <v>440</v>
      </c>
      <c r="B52" s="71" t="s">
        <v>446</v>
      </c>
      <c r="D52" s="68"/>
      <c r="E52" s="68"/>
      <c r="F52" s="68"/>
      <c r="G52" s="68"/>
      <c r="H52" s="68"/>
      <c r="I52" s="68"/>
      <c r="J52" s="68"/>
    </row>
    <row r="53" spans="1:10" ht="85.5" hidden="1" x14ac:dyDescent="0.45">
      <c r="A53" s="71" t="s">
        <v>447</v>
      </c>
      <c r="B53" s="71" t="s">
        <v>448</v>
      </c>
      <c r="C53" s="73" t="s">
        <v>526</v>
      </c>
      <c r="D53" s="68" t="s">
        <v>527</v>
      </c>
      <c r="E53" s="68"/>
      <c r="F53" s="68"/>
      <c r="G53" s="68"/>
      <c r="H53" s="68"/>
      <c r="I53" s="68"/>
      <c r="J53" s="68"/>
    </row>
    <row r="54" spans="1:10" hidden="1" x14ac:dyDescent="0.45">
      <c r="A54" s="71" t="s">
        <v>447</v>
      </c>
      <c r="B54" s="71" t="s">
        <v>530</v>
      </c>
      <c r="C54" s="73" t="s">
        <v>576</v>
      </c>
      <c r="D54" s="68" t="s">
        <v>531</v>
      </c>
      <c r="E54" s="68"/>
      <c r="F54" s="68"/>
      <c r="G54" s="68"/>
      <c r="H54" s="68"/>
      <c r="I54" s="68"/>
      <c r="J54" s="68"/>
    </row>
    <row r="55" spans="1:10" ht="28.5" hidden="1" x14ac:dyDescent="0.45">
      <c r="A55" s="71" t="s">
        <v>447</v>
      </c>
      <c r="B55" s="71" t="s">
        <v>449</v>
      </c>
      <c r="D55" s="68"/>
      <c r="E55" s="68"/>
      <c r="F55" s="68"/>
      <c r="G55" s="68"/>
      <c r="H55" s="68"/>
      <c r="I55" s="68"/>
      <c r="J55" s="68"/>
    </row>
    <row r="56" spans="1:10" hidden="1" x14ac:dyDescent="0.45">
      <c r="A56" s="71" t="s">
        <v>447</v>
      </c>
      <c r="B56" s="71" t="s">
        <v>450</v>
      </c>
      <c r="D56" s="68"/>
      <c r="E56" s="68"/>
      <c r="F56" s="68"/>
      <c r="G56" s="68"/>
      <c r="H56" s="68"/>
      <c r="I56" s="68"/>
      <c r="J56" s="68"/>
    </row>
    <row r="57" spans="1:10" ht="384.75" hidden="1" x14ac:dyDescent="0.45">
      <c r="A57" s="71" t="s">
        <v>447</v>
      </c>
      <c r="B57" s="71" t="s">
        <v>451</v>
      </c>
      <c r="C57" s="73" t="s">
        <v>524</v>
      </c>
      <c r="D57" s="68" t="s">
        <v>525</v>
      </c>
      <c r="E57" s="68"/>
      <c r="F57" s="68"/>
      <c r="G57" s="68"/>
      <c r="H57" s="68"/>
      <c r="I57" s="68"/>
      <c r="J57" s="68"/>
    </row>
    <row r="58" spans="1:10" ht="28.5" hidden="1" x14ac:dyDescent="0.45">
      <c r="A58" s="71" t="s">
        <v>452</v>
      </c>
      <c r="B58" s="71" t="s">
        <v>453</v>
      </c>
      <c r="D58" s="68"/>
      <c r="E58" s="68"/>
      <c r="F58" s="68"/>
      <c r="G58" s="68"/>
      <c r="H58" s="68"/>
      <c r="I58" s="68"/>
      <c r="J58" s="68"/>
    </row>
    <row r="59" spans="1:10" ht="28.5" hidden="1" x14ac:dyDescent="0.45">
      <c r="A59" s="71" t="s">
        <v>452</v>
      </c>
      <c r="B59" s="71" t="s">
        <v>454</v>
      </c>
      <c r="D59" s="68"/>
      <c r="E59" s="68"/>
      <c r="F59" s="68"/>
      <c r="G59" s="68"/>
      <c r="H59" s="68"/>
      <c r="I59" s="68"/>
      <c r="J59" s="68"/>
    </row>
    <row r="60" spans="1:10" ht="28.5" hidden="1" x14ac:dyDescent="0.45">
      <c r="A60" s="71" t="s">
        <v>452</v>
      </c>
      <c r="B60" s="71" t="s">
        <v>455</v>
      </c>
      <c r="D60" s="68"/>
      <c r="E60" s="68"/>
      <c r="F60" s="68"/>
      <c r="G60" s="68"/>
      <c r="H60" s="68"/>
      <c r="I60" s="68"/>
      <c r="J60" s="68"/>
    </row>
    <row r="61" spans="1:10" hidden="1" x14ac:dyDescent="0.45">
      <c r="A61" s="71" t="s">
        <v>452</v>
      </c>
      <c r="B61" s="71" t="s">
        <v>456</v>
      </c>
      <c r="D61" s="68"/>
      <c r="E61" s="68"/>
      <c r="F61" s="68"/>
      <c r="G61" s="68"/>
      <c r="H61" s="68"/>
      <c r="I61" s="68"/>
      <c r="J61" s="68"/>
    </row>
    <row r="62" spans="1:10" ht="42.75" hidden="1" x14ac:dyDescent="0.45">
      <c r="A62" s="71" t="s">
        <v>452</v>
      </c>
      <c r="B62" s="71" t="s">
        <v>457</v>
      </c>
      <c r="D62" s="68"/>
      <c r="E62" s="68"/>
      <c r="F62" s="68"/>
      <c r="G62" s="68"/>
      <c r="H62" s="68"/>
      <c r="I62" s="68"/>
      <c r="J62" s="68"/>
    </row>
    <row r="63" spans="1:10" ht="57" hidden="1" x14ac:dyDescent="0.45">
      <c r="A63" s="71" t="s">
        <v>452</v>
      </c>
      <c r="B63" s="71" t="s">
        <v>458</v>
      </c>
      <c r="D63" s="68"/>
      <c r="E63" s="68"/>
      <c r="F63" s="68"/>
      <c r="G63" s="68"/>
      <c r="H63" s="68"/>
      <c r="I63" s="68"/>
      <c r="J63" s="68"/>
    </row>
    <row r="64" spans="1:10" ht="384.75" hidden="1" x14ac:dyDescent="0.45">
      <c r="A64" s="71" t="s">
        <v>459</v>
      </c>
      <c r="B64" s="71" t="s">
        <v>460</v>
      </c>
      <c r="C64" s="73" t="s">
        <v>536</v>
      </c>
      <c r="D64" s="68" t="s">
        <v>537</v>
      </c>
      <c r="E64" s="68"/>
      <c r="F64" s="68"/>
      <c r="G64" s="68"/>
      <c r="H64" s="68"/>
      <c r="I64" s="68"/>
      <c r="J64" s="68"/>
    </row>
    <row r="65" spans="1:10" ht="70.150000000000006" hidden="1" customHeight="1" x14ac:dyDescent="0.45">
      <c r="A65" s="71" t="s">
        <v>459</v>
      </c>
      <c r="B65" s="71" t="s">
        <v>535</v>
      </c>
      <c r="D65" s="68"/>
      <c r="E65" s="68"/>
      <c r="F65" s="68"/>
      <c r="G65" s="68"/>
      <c r="H65" s="68" t="s">
        <v>485</v>
      </c>
      <c r="I65" s="68" t="s">
        <v>486</v>
      </c>
      <c r="J65" s="68" t="s">
        <v>487</v>
      </c>
    </row>
    <row r="66" spans="1:10" hidden="1" x14ac:dyDescent="0.45">
      <c r="A66" s="71" t="s">
        <v>459</v>
      </c>
      <c r="B66" s="71" t="s">
        <v>461</v>
      </c>
      <c r="D66" s="68"/>
      <c r="E66" s="68"/>
      <c r="F66" s="68"/>
      <c r="G66" s="68"/>
      <c r="H66" s="68"/>
      <c r="I66" s="68"/>
      <c r="J66" s="68"/>
    </row>
    <row r="67" spans="1:10" ht="28.5" hidden="1" x14ac:dyDescent="0.45">
      <c r="A67" s="71" t="s">
        <v>459</v>
      </c>
      <c r="B67" s="71" t="s">
        <v>462</v>
      </c>
      <c r="D67" s="68"/>
      <c r="E67" s="68"/>
      <c r="F67" s="68"/>
      <c r="G67" s="68"/>
      <c r="H67" s="68"/>
      <c r="I67" s="68"/>
      <c r="J67" s="68"/>
    </row>
    <row r="68" spans="1:10" ht="199.5" hidden="1" x14ac:dyDescent="0.45">
      <c r="A68" s="71" t="s">
        <v>459</v>
      </c>
      <c r="B68" s="71" t="s">
        <v>534</v>
      </c>
      <c r="C68" s="73" t="s">
        <v>553</v>
      </c>
      <c r="D68" s="68" t="s">
        <v>554</v>
      </c>
      <c r="E68" s="68"/>
      <c r="F68" s="68"/>
      <c r="G68" s="68"/>
      <c r="H68" s="68"/>
      <c r="I68" s="68"/>
      <c r="J68" s="68"/>
    </row>
    <row r="69" spans="1:10" ht="327.75" hidden="1" x14ac:dyDescent="0.45">
      <c r="A69" s="71" t="s">
        <v>463</v>
      </c>
      <c r="B69" s="71" t="s">
        <v>514</v>
      </c>
      <c r="C69" s="73" t="s">
        <v>515</v>
      </c>
      <c r="D69" s="68" t="s">
        <v>516</v>
      </c>
      <c r="E69" s="68"/>
      <c r="F69" s="68"/>
      <c r="G69" s="68"/>
      <c r="H69" s="68"/>
      <c r="I69" s="68"/>
      <c r="J69" s="68"/>
    </row>
    <row r="70" spans="1:10" ht="71.25" hidden="1" x14ac:dyDescent="0.45">
      <c r="A70" s="71" t="s">
        <v>463</v>
      </c>
      <c r="B70" s="71" t="s">
        <v>464</v>
      </c>
      <c r="D70" s="68"/>
      <c r="E70" s="68"/>
      <c r="F70" s="68"/>
      <c r="G70" s="68"/>
      <c r="H70" s="68"/>
      <c r="I70" s="68"/>
      <c r="J70" s="68"/>
    </row>
    <row r="71" spans="1:10" ht="57" hidden="1" x14ac:dyDescent="0.45">
      <c r="A71" s="71" t="s">
        <v>463</v>
      </c>
      <c r="B71" s="71" t="s">
        <v>465</v>
      </c>
      <c r="C71" s="73" t="s">
        <v>517</v>
      </c>
      <c r="D71" s="68" t="s">
        <v>518</v>
      </c>
      <c r="E71" s="68"/>
      <c r="F71" s="68"/>
      <c r="G71" s="68"/>
      <c r="H71" s="68"/>
      <c r="I71" s="68"/>
      <c r="J71" s="68"/>
    </row>
    <row r="72" spans="1:10" ht="28.5" hidden="1" x14ac:dyDescent="0.45">
      <c r="A72" s="71" t="s">
        <v>463</v>
      </c>
      <c r="B72" s="71" t="s">
        <v>466</v>
      </c>
      <c r="D72" s="68"/>
      <c r="E72" s="68"/>
      <c r="F72" s="68"/>
      <c r="G72" s="68"/>
      <c r="H72" s="68"/>
      <c r="I72" s="68"/>
      <c r="J72" s="68"/>
    </row>
    <row r="73" spans="1:10" ht="57" hidden="1" x14ac:dyDescent="0.45">
      <c r="A73" s="71" t="s">
        <v>463</v>
      </c>
      <c r="B73" s="71" t="s">
        <v>467</v>
      </c>
      <c r="D73" s="68"/>
      <c r="E73" s="68"/>
      <c r="F73" s="68"/>
      <c r="G73" s="68"/>
      <c r="H73" s="68"/>
      <c r="I73" s="68"/>
      <c r="J73" s="68"/>
    </row>
    <row r="74" spans="1:10" hidden="1" x14ac:dyDescent="0.45">
      <c r="A74" s="71" t="s">
        <v>463</v>
      </c>
      <c r="B74" s="71" t="s">
        <v>468</v>
      </c>
      <c r="D74" s="68"/>
      <c r="E74" s="68"/>
      <c r="F74" s="68"/>
      <c r="G74" s="68"/>
      <c r="H74" s="68"/>
      <c r="I74" s="68"/>
      <c r="J74" s="68"/>
    </row>
    <row r="75" spans="1:10" hidden="1" x14ac:dyDescent="0.45">
      <c r="A75" s="71" t="s">
        <v>463</v>
      </c>
      <c r="B75" s="71" t="s">
        <v>469</v>
      </c>
      <c r="D75" s="68"/>
      <c r="E75" s="68"/>
      <c r="F75" s="68"/>
      <c r="G75" s="68"/>
      <c r="H75" s="68"/>
      <c r="I75" s="68"/>
      <c r="J75" s="68"/>
    </row>
    <row r="76" spans="1:10" ht="42.75" hidden="1" x14ac:dyDescent="0.45">
      <c r="A76" s="71" t="s">
        <v>463</v>
      </c>
      <c r="B76" s="71" t="s">
        <v>470</v>
      </c>
      <c r="D76" s="68"/>
      <c r="E76" s="68"/>
      <c r="F76" s="68"/>
      <c r="G76" s="68"/>
      <c r="H76" s="68"/>
      <c r="I76" s="68"/>
      <c r="J76" s="68"/>
    </row>
    <row r="77" spans="1:10" ht="57" hidden="1" x14ac:dyDescent="0.45">
      <c r="A77" s="71" t="s">
        <v>463</v>
      </c>
      <c r="B77" s="71" t="s">
        <v>471</v>
      </c>
      <c r="D77" s="68"/>
      <c r="E77" s="68"/>
      <c r="F77" s="68"/>
      <c r="G77" s="68"/>
      <c r="H77" s="68"/>
      <c r="I77" s="68"/>
      <c r="J77" s="68"/>
    </row>
    <row r="78" spans="1:10" ht="57" hidden="1" x14ac:dyDescent="0.45">
      <c r="A78" s="71" t="s">
        <v>463</v>
      </c>
      <c r="B78" s="71" t="s">
        <v>472</v>
      </c>
      <c r="D78" s="68"/>
      <c r="E78" s="68"/>
      <c r="F78" s="68"/>
      <c r="G78" s="68"/>
      <c r="H78" s="68"/>
      <c r="I78" s="68"/>
      <c r="J78" s="68"/>
    </row>
    <row r="79" spans="1:10" ht="57" hidden="1" x14ac:dyDescent="0.45">
      <c r="A79" s="71" t="s">
        <v>463</v>
      </c>
      <c r="B79" s="71" t="s">
        <v>473</v>
      </c>
      <c r="D79" s="68"/>
      <c r="E79" s="68"/>
      <c r="F79" s="68"/>
      <c r="G79" s="68"/>
      <c r="H79" s="68"/>
      <c r="I79" s="68"/>
      <c r="J79" s="68"/>
    </row>
    <row r="80" spans="1:10" ht="28.5" hidden="1" x14ac:dyDescent="0.45">
      <c r="A80" s="71" t="s">
        <v>335</v>
      </c>
      <c r="B80" s="71" t="s">
        <v>474</v>
      </c>
      <c r="D80" s="68"/>
      <c r="E80" s="68"/>
      <c r="F80" s="68"/>
      <c r="G80" s="68"/>
      <c r="H80" s="68"/>
      <c r="I80" s="68"/>
      <c r="J80" s="68"/>
    </row>
    <row r="81" spans="1:10" ht="42.75" hidden="1" x14ac:dyDescent="0.45">
      <c r="A81" s="71" t="s">
        <v>335</v>
      </c>
      <c r="B81" s="71" t="s">
        <v>544</v>
      </c>
      <c r="D81" s="68"/>
      <c r="E81" s="68"/>
      <c r="F81" s="68"/>
      <c r="G81" s="68"/>
      <c r="H81" s="68"/>
      <c r="I81" s="68"/>
      <c r="J81" s="68"/>
    </row>
    <row r="82" spans="1:10" hidden="1" x14ac:dyDescent="0.45">
      <c r="A82" s="71" t="s">
        <v>335</v>
      </c>
      <c r="B82" s="71" t="s">
        <v>543</v>
      </c>
      <c r="D82" s="68"/>
      <c r="E82" s="68"/>
      <c r="F82" s="68"/>
      <c r="G82" s="68"/>
      <c r="H82" s="68"/>
      <c r="I82" s="68"/>
      <c r="J82" s="68"/>
    </row>
    <row r="83" spans="1:10" ht="28.5" hidden="1" x14ac:dyDescent="0.45">
      <c r="A83" s="71" t="s">
        <v>335</v>
      </c>
      <c r="B83" s="71" t="s">
        <v>542</v>
      </c>
      <c r="D83" s="68"/>
      <c r="E83" s="68"/>
      <c r="F83" s="68"/>
      <c r="G83" s="68"/>
      <c r="H83" s="68"/>
      <c r="I83" s="68"/>
      <c r="J83" s="68"/>
    </row>
    <row r="84" spans="1:10" ht="42.75" hidden="1" x14ac:dyDescent="0.45">
      <c r="A84" s="71" t="s">
        <v>335</v>
      </c>
      <c r="B84" s="71" t="s">
        <v>546</v>
      </c>
      <c r="D84" s="68"/>
      <c r="E84" s="68"/>
      <c r="F84" s="68"/>
      <c r="G84" s="68"/>
      <c r="H84" s="68"/>
      <c r="I84" s="68"/>
      <c r="J84" s="68"/>
    </row>
    <row r="85" spans="1:10" ht="28.5" hidden="1" x14ac:dyDescent="0.45">
      <c r="A85" s="71" t="s">
        <v>335</v>
      </c>
      <c r="B85" s="71" t="s">
        <v>545</v>
      </c>
      <c r="D85" s="68"/>
      <c r="E85" s="68"/>
      <c r="F85" s="68"/>
      <c r="G85" s="68"/>
      <c r="H85" s="68"/>
      <c r="I85" s="68"/>
      <c r="J85" s="68"/>
    </row>
    <row r="86" spans="1:10" ht="142.5" hidden="1" x14ac:dyDescent="0.45">
      <c r="A86" s="71" t="s">
        <v>335</v>
      </c>
      <c r="B86" s="71" t="s">
        <v>475</v>
      </c>
      <c r="C86" s="73" t="s">
        <v>574</v>
      </c>
      <c r="D86" s="68" t="s">
        <v>575</v>
      </c>
      <c r="E86" s="68"/>
      <c r="F86" s="68"/>
      <c r="G86" s="68"/>
      <c r="H86" s="68"/>
      <c r="I86" s="68"/>
      <c r="J86" s="68"/>
    </row>
    <row r="87" spans="1:10" ht="42.75" hidden="1" x14ac:dyDescent="0.45">
      <c r="A87" s="71" t="s">
        <v>476</v>
      </c>
      <c r="B87" s="71" t="s">
        <v>477</v>
      </c>
      <c r="D87" s="68"/>
      <c r="E87" s="68"/>
      <c r="F87" s="68"/>
      <c r="G87" s="68"/>
      <c r="H87" s="68"/>
      <c r="I87" s="68"/>
      <c r="J87" s="68"/>
    </row>
    <row r="88" spans="1:10" ht="28.5" hidden="1" x14ac:dyDescent="0.45">
      <c r="A88" s="71" t="s">
        <v>476</v>
      </c>
      <c r="B88" s="71" t="s">
        <v>478</v>
      </c>
      <c r="D88" s="68"/>
      <c r="E88" s="68"/>
      <c r="F88" s="68"/>
      <c r="G88" s="68"/>
      <c r="H88" s="68"/>
      <c r="I88" s="68"/>
      <c r="J88" s="68"/>
    </row>
    <row r="89" spans="1:10" ht="28.5" hidden="1" x14ac:dyDescent="0.45">
      <c r="A89" s="71" t="s">
        <v>479</v>
      </c>
      <c r="B89" s="71" t="s">
        <v>570</v>
      </c>
      <c r="D89" s="68"/>
      <c r="E89" s="68"/>
      <c r="F89" s="68"/>
      <c r="G89" s="68"/>
      <c r="H89" s="68"/>
      <c r="I89" s="68"/>
      <c r="J89" s="68"/>
    </row>
    <row r="90" spans="1:10" ht="28.5" hidden="1" x14ac:dyDescent="0.45">
      <c r="A90" s="71" t="s">
        <v>479</v>
      </c>
      <c r="B90" s="71" t="s">
        <v>480</v>
      </c>
      <c r="D90" s="68"/>
      <c r="E90" s="68"/>
      <c r="F90" s="68"/>
      <c r="G90" s="68"/>
      <c r="H90" s="68"/>
      <c r="I90" s="68"/>
      <c r="J90" s="68"/>
    </row>
    <row r="91" spans="1:10" hidden="1" x14ac:dyDescent="0.45">
      <c r="A91" s="71" t="s">
        <v>479</v>
      </c>
      <c r="B91" s="71" t="s">
        <v>569</v>
      </c>
      <c r="D91" s="68"/>
      <c r="E91" s="68"/>
      <c r="F91" s="68"/>
      <c r="G91" s="68"/>
      <c r="H91" s="68"/>
      <c r="I91" s="68"/>
      <c r="J91" s="68"/>
    </row>
    <row r="92" spans="1:10" ht="409.5" hidden="1" x14ac:dyDescent="0.45">
      <c r="A92" s="71" t="s">
        <v>479</v>
      </c>
      <c r="B92" s="71" t="s">
        <v>571</v>
      </c>
      <c r="C92" s="73" t="s">
        <v>572</v>
      </c>
      <c r="D92" s="68" t="s">
        <v>573</v>
      </c>
      <c r="E92" s="68"/>
      <c r="F92" s="68"/>
      <c r="G92" s="68"/>
      <c r="H92" s="68"/>
      <c r="I92" s="68"/>
      <c r="J92" s="68"/>
    </row>
    <row r="93" spans="1:10" ht="42.75" hidden="1" x14ac:dyDescent="0.45">
      <c r="A93" s="71" t="s">
        <v>479</v>
      </c>
      <c r="B93" s="71" t="s">
        <v>481</v>
      </c>
      <c r="D93" s="68"/>
      <c r="E93" s="68"/>
      <c r="F93" s="68"/>
      <c r="G93" s="68"/>
      <c r="H93" s="68"/>
      <c r="I93" s="68"/>
      <c r="J93" s="68"/>
    </row>
    <row r="94" spans="1:10" hidden="1" x14ac:dyDescent="0.45">
      <c r="A94" s="71" t="s">
        <v>479</v>
      </c>
      <c r="B94" s="71" t="s">
        <v>568</v>
      </c>
      <c r="D94" s="68"/>
      <c r="E94" s="68"/>
      <c r="F94" s="68"/>
      <c r="G94" s="68"/>
      <c r="H94" s="68"/>
      <c r="I94" s="68"/>
      <c r="J94" s="68"/>
    </row>
    <row r="95" spans="1:10" hidden="1" x14ac:dyDescent="0.45">
      <c r="A95" s="71" t="s">
        <v>479</v>
      </c>
      <c r="B95" s="71" t="s">
        <v>567</v>
      </c>
      <c r="D95" s="68"/>
      <c r="E95" s="68"/>
      <c r="F95" s="68"/>
      <c r="G95" s="68"/>
      <c r="H95" s="68"/>
      <c r="I95" s="68"/>
      <c r="J95" s="68"/>
    </row>
    <row r="96" spans="1:10" hidden="1" x14ac:dyDescent="0.45">
      <c r="A96" s="71" t="s">
        <v>479</v>
      </c>
      <c r="B96" s="71" t="s">
        <v>482</v>
      </c>
      <c r="D96" s="68"/>
      <c r="E96" s="68"/>
      <c r="F96" s="68"/>
      <c r="G96" s="68"/>
      <c r="H96" s="68"/>
      <c r="I96" s="68"/>
      <c r="J96" s="68"/>
    </row>
    <row r="97" spans="1:10" ht="42.75" hidden="1" x14ac:dyDescent="0.45">
      <c r="A97" s="71" t="s">
        <v>479</v>
      </c>
      <c r="B97" s="71" t="s">
        <v>483</v>
      </c>
      <c r="D97" s="68"/>
      <c r="E97" s="68"/>
      <c r="F97" s="68"/>
      <c r="G97" s="68"/>
      <c r="H97" s="68"/>
      <c r="I97" s="68"/>
      <c r="J97" s="68"/>
    </row>
    <row r="98" spans="1:10" ht="313.5" hidden="1" x14ac:dyDescent="0.45">
      <c r="A98" s="71" t="s">
        <v>429</v>
      </c>
      <c r="B98" s="71" t="s">
        <v>506</v>
      </c>
      <c r="C98" s="73" t="s">
        <v>491</v>
      </c>
      <c r="D98" s="68" t="s">
        <v>492</v>
      </c>
      <c r="E98" s="68"/>
      <c r="F98" s="68" t="s">
        <v>490</v>
      </c>
      <c r="G98" s="68"/>
      <c r="H98" s="68"/>
      <c r="I98" s="68"/>
      <c r="J98" s="68"/>
    </row>
    <row r="99" spans="1:10" ht="171" hidden="1" x14ac:dyDescent="0.45">
      <c r="A99" s="71" t="s">
        <v>429</v>
      </c>
      <c r="B99" s="71" t="s">
        <v>506</v>
      </c>
      <c r="C99" s="73" t="s">
        <v>493</v>
      </c>
      <c r="D99" s="68" t="s">
        <v>494</v>
      </c>
      <c r="E99" s="68"/>
      <c r="F99" s="68"/>
      <c r="G99" s="68"/>
      <c r="H99" s="68"/>
      <c r="I99" s="68"/>
      <c r="J99" s="68"/>
    </row>
    <row r="100" spans="1:10" ht="114" hidden="1" x14ac:dyDescent="0.45">
      <c r="A100" s="71" t="s">
        <v>429</v>
      </c>
      <c r="B100" s="71" t="s">
        <v>506</v>
      </c>
      <c r="C100" s="73" t="s">
        <v>495</v>
      </c>
      <c r="D100" s="68" t="s">
        <v>496</v>
      </c>
      <c r="E100" s="68"/>
      <c r="F100" s="68"/>
      <c r="G100" s="68"/>
      <c r="H100" s="68"/>
      <c r="I100" s="68"/>
      <c r="J100" s="68"/>
    </row>
    <row r="101" spans="1:10" ht="142.5" hidden="1" x14ac:dyDescent="0.45">
      <c r="A101" s="71" t="s">
        <v>429</v>
      </c>
      <c r="B101" s="71" t="s">
        <v>506</v>
      </c>
      <c r="C101" s="73" t="s">
        <v>497</v>
      </c>
      <c r="D101" s="68" t="s">
        <v>498</v>
      </c>
      <c r="E101" s="68"/>
      <c r="F101" s="68"/>
      <c r="G101" s="68"/>
      <c r="H101" s="68"/>
      <c r="I101" s="68"/>
      <c r="J101" s="68"/>
    </row>
    <row r="102" spans="1:10" ht="54" hidden="1" x14ac:dyDescent="0.45">
      <c r="A102" s="71"/>
      <c r="B102" s="71"/>
      <c r="C102" s="73" t="s">
        <v>499</v>
      </c>
      <c r="D102" s="68" t="s">
        <v>500</v>
      </c>
      <c r="E102" s="68"/>
      <c r="F102" s="68"/>
      <c r="G102" s="68"/>
      <c r="H102" s="68"/>
      <c r="I102" s="68"/>
      <c r="J102" s="68"/>
    </row>
    <row r="103" spans="1:10" ht="42.75" hidden="1" x14ac:dyDescent="0.45">
      <c r="A103" s="71" t="s">
        <v>429</v>
      </c>
      <c r="B103" s="71" t="s">
        <v>506</v>
      </c>
      <c r="C103" s="73" t="s">
        <v>501</v>
      </c>
      <c r="D103" s="68" t="s">
        <v>502</v>
      </c>
      <c r="E103" s="68"/>
      <c r="F103" s="68"/>
      <c r="G103" s="68"/>
      <c r="H103" s="68"/>
      <c r="I103" s="68"/>
      <c r="J103" s="68"/>
    </row>
    <row r="104" spans="1:10" ht="42.75" hidden="1" x14ac:dyDescent="0.45">
      <c r="A104" s="71" t="s">
        <v>447</v>
      </c>
      <c r="B104" s="71" t="s">
        <v>448</v>
      </c>
      <c r="C104" s="73" t="s">
        <v>528</v>
      </c>
      <c r="D104" s="68" t="s">
        <v>529</v>
      </c>
      <c r="E104" s="68"/>
      <c r="F104" s="68"/>
      <c r="G104" s="68"/>
      <c r="H104" s="68"/>
      <c r="I104" s="68"/>
      <c r="J104" s="68"/>
    </row>
    <row r="105" spans="1:10" ht="171" hidden="1" x14ac:dyDescent="0.45">
      <c r="A105" s="71" t="s">
        <v>434</v>
      </c>
      <c r="B105" s="71" t="s">
        <v>436</v>
      </c>
      <c r="C105" s="73" t="s">
        <v>532</v>
      </c>
      <c r="D105" s="68" t="s">
        <v>533</v>
      </c>
      <c r="E105" s="68"/>
      <c r="F105" s="68"/>
      <c r="G105" s="68"/>
      <c r="H105" s="68"/>
      <c r="I105" s="68"/>
      <c r="J105" s="68"/>
    </row>
    <row r="106" spans="1:10" ht="285" hidden="1" x14ac:dyDescent="0.45">
      <c r="A106" s="71" t="s">
        <v>459</v>
      </c>
      <c r="B106" s="71" t="s">
        <v>460</v>
      </c>
      <c r="C106" s="73" t="s">
        <v>538</v>
      </c>
      <c r="D106" s="68" t="s">
        <v>539</v>
      </c>
      <c r="E106" s="68"/>
      <c r="F106" s="68"/>
      <c r="G106" s="68"/>
      <c r="H106" s="68"/>
      <c r="I106" s="68"/>
      <c r="J106" s="68"/>
    </row>
    <row r="107" spans="1:10" ht="285" hidden="1" x14ac:dyDescent="0.45">
      <c r="A107" s="71" t="s">
        <v>459</v>
      </c>
      <c r="B107" s="71" t="s">
        <v>460</v>
      </c>
      <c r="C107" s="73" t="s">
        <v>540</v>
      </c>
      <c r="D107" s="68" t="s">
        <v>541</v>
      </c>
      <c r="E107" s="68"/>
      <c r="F107" s="68"/>
      <c r="G107" s="68"/>
      <c r="H107" s="68"/>
      <c r="I107" s="68"/>
      <c r="J107" s="68"/>
    </row>
    <row r="108" spans="1:10" ht="128.25" hidden="1" x14ac:dyDescent="0.45">
      <c r="A108" s="71" t="s">
        <v>459</v>
      </c>
      <c r="B108" s="71" t="s">
        <v>460</v>
      </c>
      <c r="C108" s="73" t="s">
        <v>551</v>
      </c>
      <c r="D108" s="68" t="s">
        <v>552</v>
      </c>
      <c r="E108" s="68"/>
      <c r="F108" s="68"/>
      <c r="G108" s="68"/>
      <c r="H108" s="68"/>
      <c r="I108" s="68"/>
      <c r="J108" s="68"/>
    </row>
    <row r="109" spans="1:10" ht="171" hidden="1" x14ac:dyDescent="0.45">
      <c r="A109" s="71" t="s">
        <v>405</v>
      </c>
      <c r="B109" s="71" t="s">
        <v>521</v>
      </c>
      <c r="C109" s="73" t="s">
        <v>565</v>
      </c>
      <c r="D109" s="68" t="s">
        <v>566</v>
      </c>
      <c r="E109" s="68"/>
      <c r="F109" s="68"/>
      <c r="G109" s="68"/>
      <c r="H109" s="68"/>
      <c r="I109" s="68"/>
      <c r="J109" s="68"/>
    </row>
  </sheetData>
  <pageMargins left="0.7" right="0.7" top="0.75" bottom="0.75" header="0.3" footer="0.3"/>
  <pageSetup orientation="landscape"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26049-8371-4A7C-9746-6106CB59EDFD}">
  <dimension ref="A1:U24"/>
  <sheetViews>
    <sheetView zoomScale="84" zoomScaleNormal="84" workbookViewId="0">
      <selection activeCell="B14" sqref="B14"/>
    </sheetView>
  </sheetViews>
  <sheetFormatPr defaultColWidth="9.1328125" defaultRowHeight="41.25" customHeight="1" x14ac:dyDescent="0.45"/>
  <cols>
    <col min="1" max="1" width="2.73046875" style="55" customWidth="1"/>
    <col min="2" max="2" width="54" style="89" customWidth="1"/>
    <col min="3" max="4" width="7.1328125" style="90" bestFit="1" customWidth="1"/>
    <col min="5" max="9" width="7.1328125" style="88" bestFit="1" customWidth="1"/>
    <col min="10" max="10" width="7.9296875" style="88" customWidth="1"/>
    <col min="11" max="11" width="8.06640625" style="88" customWidth="1"/>
    <col min="12" max="14" width="9.1328125" style="55"/>
    <col min="15" max="15" width="14.73046875" style="55" customWidth="1"/>
    <col min="16" max="19" width="9.1328125" style="55"/>
    <col min="20" max="20" width="9.1328125" style="53"/>
    <col min="21" max="16384" width="9.1328125" style="55"/>
  </cols>
  <sheetData>
    <row r="1" spans="1:21" ht="36.75" customHeight="1" x14ac:dyDescent="0.45">
      <c r="B1" s="188" t="s">
        <v>1403</v>
      </c>
      <c r="C1" s="188"/>
      <c r="D1" s="188"/>
      <c r="E1" s="188"/>
      <c r="F1" s="188"/>
      <c r="G1" s="188"/>
      <c r="H1" s="188"/>
      <c r="I1" s="188"/>
      <c r="J1" s="188"/>
      <c r="K1" s="188"/>
      <c r="L1" s="188"/>
      <c r="M1" s="188"/>
      <c r="N1" s="188"/>
      <c r="O1" s="188"/>
      <c r="P1" s="188"/>
      <c r="Q1" s="188"/>
      <c r="R1" s="188"/>
      <c r="S1" s="188"/>
      <c r="T1" s="188"/>
      <c r="U1" s="188"/>
    </row>
    <row r="2" spans="1:21" s="54" customFormat="1" ht="48.75" customHeight="1" x14ac:dyDescent="0.45">
      <c r="A2" s="46" t="s">
        <v>0</v>
      </c>
      <c r="B2" s="187" t="s">
        <v>1192</v>
      </c>
      <c r="C2" s="187"/>
      <c r="D2" s="187"/>
      <c r="E2" s="187"/>
      <c r="F2" s="187"/>
      <c r="G2" s="187"/>
      <c r="H2" s="187"/>
      <c r="I2" s="187"/>
      <c r="J2" s="187"/>
      <c r="K2" s="187"/>
      <c r="L2" s="187"/>
      <c r="M2" s="187"/>
      <c r="N2" s="187"/>
      <c r="O2" s="187"/>
      <c r="P2" s="187"/>
      <c r="Q2" s="187"/>
      <c r="R2" s="187"/>
      <c r="S2" s="187"/>
      <c r="T2" s="187"/>
      <c r="U2" s="187"/>
    </row>
    <row r="3" spans="1:21" s="82" customFormat="1" ht="44.65" customHeight="1" x14ac:dyDescent="0.5">
      <c r="B3" s="147" t="s">
        <v>637</v>
      </c>
      <c r="C3" s="134" t="s">
        <v>1424</v>
      </c>
      <c r="D3" s="134" t="s">
        <v>1382</v>
      </c>
      <c r="E3" s="134" t="s">
        <v>1425</v>
      </c>
      <c r="F3" s="134" t="s">
        <v>1436</v>
      </c>
      <c r="G3" s="134" t="s">
        <v>1437</v>
      </c>
      <c r="H3" s="134" t="s">
        <v>1383</v>
      </c>
      <c r="I3" s="134" t="s">
        <v>1384</v>
      </c>
      <c r="J3" s="134" t="s">
        <v>1385</v>
      </c>
      <c r="K3" s="134" t="s">
        <v>1386</v>
      </c>
      <c r="O3" s="83"/>
    </row>
    <row r="4" spans="1:21" ht="21.4" customHeight="1" x14ac:dyDescent="0.45">
      <c r="B4" s="148" t="s">
        <v>651</v>
      </c>
      <c r="C4" s="151">
        <f>D!E26</f>
        <v>0</v>
      </c>
      <c r="D4" s="151">
        <f>D!F26</f>
        <v>0</v>
      </c>
      <c r="E4" s="151">
        <f>D!G26</f>
        <v>0</v>
      </c>
      <c r="F4" s="151">
        <f>D!H26</f>
        <v>0</v>
      </c>
      <c r="G4" s="151">
        <f>D!I26</f>
        <v>0</v>
      </c>
      <c r="H4" s="151">
        <f>D!J26</f>
        <v>0</v>
      </c>
      <c r="I4" s="151">
        <f>D!K26</f>
        <v>0</v>
      </c>
      <c r="J4" s="151">
        <f>D!L26</f>
        <v>0</v>
      </c>
      <c r="K4" s="151">
        <f>D!M26</f>
        <v>0</v>
      </c>
      <c r="T4" s="55"/>
    </row>
    <row r="5" spans="1:21" ht="21.4" customHeight="1" x14ac:dyDescent="0.45">
      <c r="B5" s="148" t="s">
        <v>636</v>
      </c>
      <c r="C5" s="151">
        <f>'C'!E30</f>
        <v>0</v>
      </c>
      <c r="D5" s="151">
        <f>'C'!F30</f>
        <v>0</v>
      </c>
      <c r="E5" s="151">
        <f>'C'!G30</f>
        <v>0</v>
      </c>
      <c r="F5" s="151">
        <f>'C'!H30</f>
        <v>0</v>
      </c>
      <c r="G5" s="151">
        <f>'C'!I30</f>
        <v>0</v>
      </c>
      <c r="H5" s="151">
        <f>'C'!J30</f>
        <v>0</v>
      </c>
      <c r="I5" s="151">
        <f>'C'!K30</f>
        <v>0</v>
      </c>
      <c r="J5" s="151">
        <f>'C'!L30</f>
        <v>0</v>
      </c>
      <c r="K5" s="151">
        <f>'C'!M30</f>
        <v>0</v>
      </c>
      <c r="T5" s="55"/>
    </row>
    <row r="6" spans="1:21" ht="21.4" customHeight="1" x14ac:dyDescent="0.45">
      <c r="B6" s="148" t="s">
        <v>800</v>
      </c>
      <c r="C6" s="151">
        <f>L!E17</f>
        <v>0</v>
      </c>
      <c r="D6" s="151">
        <f>L!F17</f>
        <v>0</v>
      </c>
      <c r="E6" s="151">
        <f>L!G17</f>
        <v>0</v>
      </c>
      <c r="F6" s="151">
        <f>L!H17</f>
        <v>0</v>
      </c>
      <c r="G6" s="151">
        <f>L!I17</f>
        <v>0</v>
      </c>
      <c r="H6" s="151">
        <f>L!J17</f>
        <v>0</v>
      </c>
      <c r="I6" s="151">
        <f>L!K17</f>
        <v>0</v>
      </c>
      <c r="J6" s="151">
        <f>L!L17</f>
        <v>0</v>
      </c>
      <c r="K6" s="151">
        <f>L!M17</f>
        <v>0</v>
      </c>
      <c r="T6" s="55"/>
    </row>
    <row r="7" spans="1:21" ht="21.4" customHeight="1" x14ac:dyDescent="0.45">
      <c r="B7" s="148" t="s">
        <v>714</v>
      </c>
      <c r="C7" s="151">
        <f>G!E24</f>
        <v>0</v>
      </c>
      <c r="D7" s="151">
        <f>G!F24</f>
        <v>0</v>
      </c>
      <c r="E7" s="151">
        <f>G!G24</f>
        <v>0</v>
      </c>
      <c r="F7" s="151">
        <f>G!H24</f>
        <v>0</v>
      </c>
      <c r="G7" s="151">
        <f>G!I24</f>
        <v>0</v>
      </c>
      <c r="H7" s="151">
        <f>G!J24</f>
        <v>0</v>
      </c>
      <c r="I7" s="151">
        <f>G!K24</f>
        <v>0</v>
      </c>
      <c r="J7" s="151">
        <f>G!L24</f>
        <v>0</v>
      </c>
      <c r="K7" s="151">
        <f>G!M24</f>
        <v>0</v>
      </c>
      <c r="T7" s="55"/>
    </row>
    <row r="8" spans="1:21" ht="21.4" customHeight="1" x14ac:dyDescent="0.45">
      <c r="B8" s="148" t="s">
        <v>635</v>
      </c>
      <c r="C8" s="151">
        <f>B!E28</f>
        <v>0</v>
      </c>
      <c r="D8" s="151">
        <f>B!F28</f>
        <v>0</v>
      </c>
      <c r="E8" s="151">
        <f>B!G28</f>
        <v>0</v>
      </c>
      <c r="F8" s="151">
        <f>B!H28</f>
        <v>0</v>
      </c>
      <c r="G8" s="151">
        <f>B!I28</f>
        <v>0</v>
      </c>
      <c r="H8" s="151">
        <f>B!J28</f>
        <v>0</v>
      </c>
      <c r="I8" s="151">
        <f>B!K28</f>
        <v>0</v>
      </c>
      <c r="J8" s="151">
        <f>B!L28</f>
        <v>0</v>
      </c>
      <c r="K8" s="151">
        <f>B!M28</f>
        <v>0</v>
      </c>
      <c r="T8" s="55"/>
    </row>
    <row r="9" spans="1:21" ht="21.4" customHeight="1" x14ac:dyDescent="0.45">
      <c r="B9" s="148" t="s">
        <v>748</v>
      </c>
      <c r="C9" s="151">
        <f>J!E78</f>
        <v>0</v>
      </c>
      <c r="D9" s="151">
        <f>J!F78</f>
        <v>0</v>
      </c>
      <c r="E9" s="151">
        <f>J!G78</f>
        <v>0</v>
      </c>
      <c r="F9" s="151">
        <f>J!H78</f>
        <v>0</v>
      </c>
      <c r="G9" s="151">
        <f>J!I78</f>
        <v>0</v>
      </c>
      <c r="H9" s="151">
        <f>J!J78</f>
        <v>0</v>
      </c>
      <c r="I9" s="151">
        <f>J!K78</f>
        <v>0</v>
      </c>
      <c r="J9" s="151">
        <f>J!L78</f>
        <v>0</v>
      </c>
      <c r="K9" s="151">
        <f>J!M78</f>
        <v>0</v>
      </c>
      <c r="T9" s="55"/>
    </row>
    <row r="10" spans="1:21" ht="21.4" customHeight="1" x14ac:dyDescent="0.45">
      <c r="B10" s="148" t="s">
        <v>828</v>
      </c>
      <c r="C10" s="151">
        <f>M!E30</f>
        <v>0</v>
      </c>
      <c r="D10" s="151">
        <f>M!F30</f>
        <v>0</v>
      </c>
      <c r="E10" s="151">
        <f>M!G30</f>
        <v>0</v>
      </c>
      <c r="F10" s="151">
        <f>M!H30</f>
        <v>0</v>
      </c>
      <c r="G10" s="151">
        <f>M!I30</f>
        <v>0</v>
      </c>
      <c r="H10" s="151">
        <f>M!J30</f>
        <v>0</v>
      </c>
      <c r="I10" s="151">
        <f>M!K30</f>
        <v>0</v>
      </c>
      <c r="J10" s="151">
        <f>M!L30</f>
        <v>0</v>
      </c>
      <c r="K10" s="151">
        <f>M!M30</f>
        <v>0</v>
      </c>
      <c r="T10" s="55"/>
    </row>
    <row r="11" spans="1:21" ht="21.4" customHeight="1" x14ac:dyDescent="0.45">
      <c r="B11" s="148" t="s">
        <v>675</v>
      </c>
      <c r="C11" s="151">
        <f>E!E24</f>
        <v>0</v>
      </c>
      <c r="D11" s="151">
        <f>E!F24</f>
        <v>0</v>
      </c>
      <c r="E11" s="151">
        <f>E!G24</f>
        <v>0</v>
      </c>
      <c r="F11" s="151">
        <f>E!H24</f>
        <v>0</v>
      </c>
      <c r="G11" s="151">
        <f>E!I24</f>
        <v>0</v>
      </c>
      <c r="H11" s="151">
        <f>E!J24</f>
        <v>0</v>
      </c>
      <c r="I11" s="151">
        <f>E!K24</f>
        <v>0</v>
      </c>
      <c r="J11" s="151">
        <f>E!L24</f>
        <v>0</v>
      </c>
      <c r="K11" s="151">
        <f>E!M24</f>
        <v>0</v>
      </c>
      <c r="T11" s="55"/>
    </row>
    <row r="12" spans="1:21" ht="21.4" customHeight="1" x14ac:dyDescent="0.45">
      <c r="B12" s="148" t="s">
        <v>774</v>
      </c>
      <c r="C12" s="151">
        <f>K!E32</f>
        <v>0</v>
      </c>
      <c r="D12" s="151">
        <f>K!F32</f>
        <v>0</v>
      </c>
      <c r="E12" s="151">
        <f>K!G32</f>
        <v>0</v>
      </c>
      <c r="F12" s="151">
        <f>K!H32</f>
        <v>0</v>
      </c>
      <c r="G12" s="151">
        <f>K!I32</f>
        <v>0</v>
      </c>
      <c r="H12" s="151">
        <f>K!J32</f>
        <v>0</v>
      </c>
      <c r="I12" s="151">
        <f>K!K32</f>
        <v>0</v>
      </c>
      <c r="J12" s="151">
        <f>K!L32</f>
        <v>0</v>
      </c>
      <c r="K12" s="151">
        <f>K!M32</f>
        <v>0</v>
      </c>
      <c r="T12" s="55"/>
    </row>
    <row r="13" spans="1:21" ht="21.4" customHeight="1" x14ac:dyDescent="0.45">
      <c r="B13" s="148" t="s">
        <v>739</v>
      </c>
      <c r="C13" s="151">
        <f>I!E83</f>
        <v>0</v>
      </c>
      <c r="D13" s="151">
        <f>I!F83</f>
        <v>0</v>
      </c>
      <c r="E13" s="151">
        <f>I!G83</f>
        <v>0</v>
      </c>
      <c r="F13" s="151">
        <f>I!H83</f>
        <v>0</v>
      </c>
      <c r="G13" s="151">
        <f>I!I83</f>
        <v>0</v>
      </c>
      <c r="H13" s="151">
        <f>I!J83</f>
        <v>0</v>
      </c>
      <c r="I13" s="151">
        <f>I!K83</f>
        <v>0</v>
      </c>
      <c r="J13" s="151">
        <f>I!L83</f>
        <v>0</v>
      </c>
      <c r="K13" s="151">
        <f>I!M83</f>
        <v>0</v>
      </c>
      <c r="T13" s="55"/>
    </row>
    <row r="14" spans="1:21" ht="21.4" customHeight="1" x14ac:dyDescent="0.45">
      <c r="B14" s="148" t="s">
        <v>719</v>
      </c>
      <c r="C14" s="151">
        <f>H!E47</f>
        <v>0</v>
      </c>
      <c r="D14" s="151">
        <f>H!F47</f>
        <v>0</v>
      </c>
      <c r="E14" s="151">
        <f>H!G47</f>
        <v>0</v>
      </c>
      <c r="F14" s="151">
        <f>H!H47</f>
        <v>0</v>
      </c>
      <c r="G14" s="151">
        <f>H!I47</f>
        <v>0</v>
      </c>
      <c r="H14" s="151">
        <f>H!J47</f>
        <v>0</v>
      </c>
      <c r="I14" s="151">
        <f>H!K47</f>
        <v>0</v>
      </c>
      <c r="J14" s="151">
        <f>H!L47</f>
        <v>0</v>
      </c>
      <c r="K14" s="151">
        <f>H!M47</f>
        <v>0</v>
      </c>
      <c r="T14" s="55"/>
    </row>
    <row r="15" spans="1:21" ht="21.4" customHeight="1" x14ac:dyDescent="0.45">
      <c r="B15" s="148" t="s">
        <v>695</v>
      </c>
      <c r="C15" s="151">
        <f>F!E37</f>
        <v>0</v>
      </c>
      <c r="D15" s="151">
        <f>F!F37</f>
        <v>0</v>
      </c>
      <c r="E15" s="151">
        <f>F!G37</f>
        <v>0</v>
      </c>
      <c r="F15" s="151">
        <f>F!H37</f>
        <v>0</v>
      </c>
      <c r="G15" s="151">
        <f>F!I37</f>
        <v>0</v>
      </c>
      <c r="H15" s="151">
        <f>F!J37</f>
        <v>0</v>
      </c>
      <c r="I15" s="151">
        <f>F!K37</f>
        <v>0</v>
      </c>
      <c r="J15" s="151">
        <f>F!L37</f>
        <v>0</v>
      </c>
      <c r="K15" s="151">
        <f>F!M37</f>
        <v>0</v>
      </c>
      <c r="T15" s="55"/>
    </row>
    <row r="16" spans="1:21" ht="21.4" customHeight="1" x14ac:dyDescent="0.55000000000000004">
      <c r="B16" s="149" t="s">
        <v>1189</v>
      </c>
      <c r="C16" s="151">
        <f>'A1'!E100</f>
        <v>0</v>
      </c>
      <c r="D16" s="151">
        <f>'A1'!F100</f>
        <v>0</v>
      </c>
      <c r="E16" s="151">
        <f>'A1'!G100</f>
        <v>0</v>
      </c>
      <c r="F16" s="151">
        <f>'A1'!H100</f>
        <v>0</v>
      </c>
      <c r="G16" s="151">
        <f>'A1'!I100</f>
        <v>0</v>
      </c>
      <c r="H16" s="151">
        <f>'A1'!J100</f>
        <v>0</v>
      </c>
      <c r="I16" s="151">
        <f>'A1'!K100</f>
        <v>0</v>
      </c>
      <c r="J16" s="151">
        <f>'A1'!L100</f>
        <v>0</v>
      </c>
      <c r="K16" s="151">
        <f>'A1'!M100</f>
        <v>0</v>
      </c>
      <c r="T16" s="55"/>
    </row>
    <row r="17" spans="2:20" ht="21.4" customHeight="1" x14ac:dyDescent="0.45">
      <c r="B17" s="148" t="s">
        <v>1190</v>
      </c>
      <c r="C17" s="151">
        <f>'A2'!E100</f>
        <v>0</v>
      </c>
      <c r="D17" s="151">
        <f>'A2'!F100</f>
        <v>0</v>
      </c>
      <c r="E17" s="151">
        <f>'A2'!G100</f>
        <v>0</v>
      </c>
      <c r="F17" s="151">
        <f>'A2'!H100</f>
        <v>0</v>
      </c>
      <c r="G17" s="151">
        <f>'A2'!I100</f>
        <v>0</v>
      </c>
      <c r="H17" s="151">
        <f>'A2'!J100</f>
        <v>0</v>
      </c>
      <c r="I17" s="151">
        <f>'A2'!K100</f>
        <v>0</v>
      </c>
      <c r="J17" s="151">
        <f>'A2'!L100</f>
        <v>0</v>
      </c>
      <c r="K17" s="151">
        <f>'A2'!M100</f>
        <v>0</v>
      </c>
      <c r="T17" s="55"/>
    </row>
    <row r="18" spans="2:20" ht="21.4" customHeight="1" x14ac:dyDescent="0.45">
      <c r="B18" s="148" t="s">
        <v>1191</v>
      </c>
      <c r="C18" s="151">
        <f>'A3'!E102</f>
        <v>0</v>
      </c>
      <c r="D18" s="151">
        <f>'A3'!F102</f>
        <v>0</v>
      </c>
      <c r="E18" s="151">
        <f>'A3'!G102</f>
        <v>0</v>
      </c>
      <c r="F18" s="151">
        <f>'A3'!H102</f>
        <v>0</v>
      </c>
      <c r="G18" s="151">
        <f>'A3'!I102</f>
        <v>0</v>
      </c>
      <c r="H18" s="151">
        <f>'A3'!J102</f>
        <v>0</v>
      </c>
      <c r="I18" s="151">
        <f>'A3'!K102</f>
        <v>0</v>
      </c>
      <c r="J18" s="151">
        <f>'A3'!L102</f>
        <v>0</v>
      </c>
      <c r="K18" s="151">
        <f>'A3'!M102</f>
        <v>0</v>
      </c>
    </row>
    <row r="19" spans="2:20" ht="41.25" customHeight="1" x14ac:dyDescent="0.55000000000000004">
      <c r="B19" s="150"/>
    </row>
    <row r="20" spans="2:20" ht="41.25" customHeight="1" x14ac:dyDescent="0.45">
      <c r="T20" s="55"/>
    </row>
    <row r="21" spans="2:20" ht="41.25" customHeight="1" x14ac:dyDescent="0.45">
      <c r="F21"/>
      <c r="T21" s="55"/>
    </row>
    <row r="22" spans="2:20" ht="41.25" customHeight="1" x14ac:dyDescent="0.45">
      <c r="J22"/>
      <c r="L22"/>
      <c r="T22" s="55"/>
    </row>
    <row r="23" spans="2:20" ht="41.25" customHeight="1" x14ac:dyDescent="0.45">
      <c r="J23"/>
      <c r="T23" s="55"/>
    </row>
    <row r="24" spans="2:20" ht="41.25" customHeight="1" x14ac:dyDescent="0.45">
      <c r="T24" s="55"/>
    </row>
  </sheetData>
  <sheetProtection algorithmName="SHA-512" hashValue="ko+5+GQZz+lldInxMcG6bG7jxkXN982TtS/CqaZvUGsEfmkd5BMboLhqovIZN0DtT2kHhNRvD4rAFitDasNd9w==" saltValue="++RBUsnlUAEQzfuAKG3ZIw==" spinCount="100000" sheet="1" objects="1" scenarios="1"/>
  <protectedRanges>
    <protectedRange sqref="P3:XFD3 A3:N3" name="Range1"/>
  </protectedRanges>
  <mergeCells count="2">
    <mergeCell ref="B2:U2"/>
    <mergeCell ref="B1:U1"/>
  </mergeCells>
  <phoneticPr fontId="7" type="noConversion"/>
  <conditionalFormatting sqref="C7:K8 C11:K11">
    <cfRule type="cellIs" dxfId="1162" priority="9" operator="greaterThan">
      <formula>#REF!</formula>
    </cfRule>
    <cfRule type="cellIs" dxfId="1161" priority="10" operator="lessThan">
      <formula>#REF!</formula>
    </cfRule>
  </conditionalFormatting>
  <dataValidations count="2">
    <dataValidation allowBlank="1" showInputMessage="1" showErrorMessage="1" prompt="Create an Equipment Inventory List in this worksheet. Enter equipment details in Data table to calculate payment, depreciation &amp; value. Use slicers in cells G1 to N1 to filter data" sqref="A3" xr:uid="{7F834EF7-93A2-4716-B018-E74EF182DCAD}"/>
    <dataValidation type="list" allowBlank="1" showInputMessage="1" showErrorMessage="1" sqref="B19:D1048576" xr:uid="{6970CD37-655E-4CFA-AADA-2D2A6F37D9C8}">
      <formula1>#REF!</formula1>
    </dataValidation>
  </dataValidations>
  <hyperlinks>
    <hyperlink ref="B14" location="H!A1" display="Speed management" xr:uid="{8A82483D-4C04-46C8-9B6C-CD3B6EAE3345}"/>
    <hyperlink ref="B4" location="D!Print_Area" display="Exposure to road traffic crashes" xr:uid="{B346FB2A-9146-473C-81D8-2BD24558EC4F}"/>
    <hyperlink ref="B8" location="B!A1" display="Strategy and targets" xr:uid="{2165F85C-41E4-4702-B90B-CB906613B7C0}"/>
    <hyperlink ref="B5" location="'C'!A1" display="Information systems" xr:uid="{E253EC62-06C7-44EC-A496-C14C4BB04D00}"/>
    <hyperlink ref="B11" location="E!A1" display="Road infrastructure" xr:uid="{D279DB35-3AD3-490A-BF09-40F161B239E5}"/>
    <hyperlink ref="B12" location="K!A1" display="Post crash response" xr:uid="{65AB1F0D-AFAE-4E6A-A9E5-E03FC0DFF544}"/>
    <hyperlink ref="B9" location="J!A1" display="Use of protective devices" xr:uid="{ACFC08AD-59EA-4BBD-9388-9F66FECC2EF6}"/>
    <hyperlink ref="B15" location="F!A1" display="Vehicle safety" xr:uid="{8EF8403C-A3C5-4BD5-90E1-A3D6BE97BE47}"/>
    <hyperlink ref="B7" location="G!A1" display="Insurance" xr:uid="{B5DBBA74-1C2C-4538-8B95-6E5028E91112}"/>
    <hyperlink ref="B13" location="I!A1" display="Impaired driving" xr:uid="{94EB28CA-3856-4B76-847D-B4D2B62761BD}"/>
    <hyperlink ref="B6" location="L!A1" display="Governance and finance" xr:uid="{AF0F92B0-639E-4760-8E35-9B6FE6A95127}"/>
    <hyperlink ref="B16" location="'A1'!Print_Area" display="العبيء الوطني للتصادمات Burden of crashes" xr:uid="{38F4D633-B0E2-444B-A0EF-DE9BA0D0C610}"/>
    <hyperlink ref="B10" location="M!A1" display="التمويل Financing" xr:uid="{B9ECC360-9214-4013-B945-E7B63C505D05}"/>
    <hyperlink ref="B17" location="'A2'!Print_Area" display="العبيء الوطني للتصادمات Burden of crashes" xr:uid="{A24D1925-FD22-4AAA-B1CE-2BBDF9A3ADD5}"/>
    <hyperlink ref="B18" location="'A3'!A1" display="العبيء الوطني للاصابات Burden of injuries" xr:uid="{45849DB2-0B79-4055-9EB0-7B4790C6E964}"/>
  </hyperlinks>
  <pageMargins left="0.7" right="0.7" top="0.75" bottom="0.75" header="0.3" footer="0.3"/>
  <pageSetup orientation="landscape" r:id="rId1"/>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59FDD-635A-46C5-AC95-2E4E3FA7B4C3}">
  <sheetPr codeName="Sheet2">
    <tabColor rgb="FFFFFF00"/>
  </sheetPr>
  <dimension ref="A1:J240"/>
  <sheetViews>
    <sheetView topLeftCell="A166" zoomScale="94" workbookViewId="0">
      <selection activeCell="C181" sqref="C181"/>
    </sheetView>
  </sheetViews>
  <sheetFormatPr defaultColWidth="9" defaultRowHeight="18" x14ac:dyDescent="0.55000000000000004"/>
  <cols>
    <col min="1" max="1" width="9" style="13"/>
    <col min="2" max="2" width="74.3984375" style="12" customWidth="1"/>
    <col min="3" max="3" width="22.86328125" style="13" customWidth="1"/>
    <col min="4" max="4" width="44.73046875" style="13" customWidth="1"/>
    <col min="5" max="5" width="25" style="13" customWidth="1"/>
    <col min="6" max="6" width="27.73046875" style="13" customWidth="1"/>
    <col min="7" max="7" width="25" style="13" customWidth="1"/>
    <col min="8" max="8" width="27.73046875" style="13" customWidth="1"/>
    <col min="9" max="9" width="25" style="13" customWidth="1"/>
    <col min="10" max="10" width="27.73046875" style="12" customWidth="1"/>
    <col min="11" max="16384" width="9" style="13"/>
  </cols>
  <sheetData>
    <row r="1" spans="1:10" x14ac:dyDescent="0.55000000000000004">
      <c r="A1"/>
      <c r="B1" s="12" t="s">
        <v>14</v>
      </c>
      <c r="C1"/>
      <c r="D1"/>
      <c r="E1"/>
      <c r="F1"/>
      <c r="G1"/>
      <c r="H1"/>
      <c r="I1"/>
      <c r="J1" s="1"/>
    </row>
    <row r="2" spans="1:10" x14ac:dyDescent="0.55000000000000004">
      <c r="A2" s="14"/>
      <c r="B2" s="15" t="s">
        <v>15</v>
      </c>
      <c r="C2" s="16"/>
      <c r="D2" s="16"/>
      <c r="E2"/>
      <c r="F2"/>
      <c r="G2"/>
      <c r="H2"/>
      <c r="I2"/>
      <c r="J2" s="1"/>
    </row>
    <row r="3" spans="1:10" x14ac:dyDescent="0.55000000000000004">
      <c r="A3" s="17"/>
      <c r="B3" s="15"/>
      <c r="C3" s="16"/>
      <c r="D3" s="16"/>
      <c r="E3"/>
      <c r="F3"/>
      <c r="G3"/>
      <c r="H3"/>
      <c r="I3"/>
      <c r="J3" s="1"/>
    </row>
    <row r="4" spans="1:10" x14ac:dyDescent="0.55000000000000004">
      <c r="A4" s="14"/>
      <c r="B4" s="15"/>
      <c r="C4" s="16"/>
      <c r="D4" s="16"/>
      <c r="E4"/>
      <c r="F4"/>
      <c r="G4"/>
      <c r="H4"/>
      <c r="I4"/>
      <c r="J4" s="1"/>
    </row>
    <row r="5" spans="1:10" ht="74.25" customHeight="1" x14ac:dyDescent="0.55000000000000004">
      <c r="A5" s="14"/>
      <c r="B5" s="233" t="s">
        <v>16</v>
      </c>
      <c r="C5" s="234"/>
      <c r="D5" s="234"/>
      <c r="E5" s="234"/>
      <c r="F5" s="234"/>
    </row>
    <row r="6" spans="1:10" s="12" customFormat="1" x14ac:dyDescent="0.55000000000000004">
      <c r="A6" s="14"/>
      <c r="B6" s="8" t="s">
        <v>17</v>
      </c>
      <c r="C6" s="8">
        <v>2022</v>
      </c>
      <c r="D6" s="8" t="s">
        <v>18</v>
      </c>
      <c r="E6" s="8">
        <v>2023</v>
      </c>
      <c r="F6" s="8" t="s">
        <v>18</v>
      </c>
      <c r="G6" s="8">
        <v>2024</v>
      </c>
      <c r="H6" s="8" t="s">
        <v>18</v>
      </c>
      <c r="I6" s="8">
        <v>2025</v>
      </c>
      <c r="J6" s="8" t="s">
        <v>18</v>
      </c>
    </row>
    <row r="7" spans="1:10" ht="23.25" x14ac:dyDescent="0.55000000000000004">
      <c r="A7" s="14"/>
      <c r="B7" s="8" t="s">
        <v>19</v>
      </c>
      <c r="C7" s="8" t="s">
        <v>20</v>
      </c>
      <c r="D7" s="18" t="s">
        <v>21</v>
      </c>
      <c r="E7" s="8" t="s">
        <v>20</v>
      </c>
      <c r="F7" s="18" t="s">
        <v>21</v>
      </c>
      <c r="G7" s="8" t="s">
        <v>20</v>
      </c>
      <c r="H7" s="18" t="s">
        <v>21</v>
      </c>
      <c r="I7" s="8" t="s">
        <v>20</v>
      </c>
      <c r="J7" s="18" t="s">
        <v>21</v>
      </c>
    </row>
    <row r="8" spans="1:10" x14ac:dyDescent="0.55000000000000004">
      <c r="A8" s="14"/>
      <c r="B8" s="8" t="s">
        <v>22</v>
      </c>
      <c r="C8" s="8" t="s">
        <v>23</v>
      </c>
      <c r="D8" s="19" t="s">
        <v>24</v>
      </c>
      <c r="E8" s="8" t="s">
        <v>23</v>
      </c>
      <c r="F8" s="19" t="s">
        <v>24</v>
      </c>
      <c r="G8" s="8" t="s">
        <v>23</v>
      </c>
      <c r="H8" s="19" t="s">
        <v>24</v>
      </c>
      <c r="I8" s="8" t="s">
        <v>23</v>
      </c>
      <c r="J8" s="19" t="s">
        <v>24</v>
      </c>
    </row>
    <row r="9" spans="1:10" x14ac:dyDescent="0.55000000000000004">
      <c r="A9" s="14"/>
      <c r="B9" s="8" t="s">
        <v>25</v>
      </c>
      <c r="C9" s="8" t="s">
        <v>26</v>
      </c>
      <c r="D9" s="19" t="s">
        <v>24</v>
      </c>
      <c r="E9" s="8" t="s">
        <v>26</v>
      </c>
      <c r="F9" s="19" t="s">
        <v>24</v>
      </c>
      <c r="G9" s="8" t="s">
        <v>26</v>
      </c>
      <c r="H9" s="19" t="s">
        <v>24</v>
      </c>
      <c r="I9" s="8" t="s">
        <v>26</v>
      </c>
      <c r="J9" s="19" t="s">
        <v>24</v>
      </c>
    </row>
    <row r="10" spans="1:10" ht="23.25" x14ac:dyDescent="0.55000000000000004">
      <c r="A10" s="14"/>
      <c r="B10" s="8" t="s">
        <v>27</v>
      </c>
      <c r="C10" s="8" t="s">
        <v>20</v>
      </c>
      <c r="D10" s="18" t="s">
        <v>21</v>
      </c>
      <c r="E10" s="8" t="s">
        <v>20</v>
      </c>
      <c r="F10" s="18" t="s">
        <v>21</v>
      </c>
      <c r="G10" s="8" t="s">
        <v>20</v>
      </c>
      <c r="H10" s="18" t="s">
        <v>21</v>
      </c>
      <c r="I10" s="8" t="s">
        <v>20</v>
      </c>
      <c r="J10" s="18" t="s">
        <v>21</v>
      </c>
    </row>
    <row r="11" spans="1:10" ht="23.25" x14ac:dyDescent="0.55000000000000004">
      <c r="A11" s="14"/>
      <c r="B11" s="8" t="s">
        <v>28</v>
      </c>
      <c r="C11" s="8" t="s">
        <v>29</v>
      </c>
      <c r="D11" s="20" t="s">
        <v>21</v>
      </c>
      <c r="E11" s="8" t="s">
        <v>29</v>
      </c>
      <c r="F11" s="20" t="s">
        <v>21</v>
      </c>
      <c r="G11" s="8" t="s">
        <v>29</v>
      </c>
      <c r="H11" s="20" t="s">
        <v>21</v>
      </c>
      <c r="I11" s="8" t="s">
        <v>29</v>
      </c>
      <c r="J11" s="20" t="s">
        <v>21</v>
      </c>
    </row>
    <row r="12" spans="1:10" ht="23.25" x14ac:dyDescent="0.55000000000000004">
      <c r="A12"/>
      <c r="B12" s="8" t="s">
        <v>30</v>
      </c>
      <c r="C12" s="8" t="s">
        <v>31</v>
      </c>
      <c r="D12" s="20" t="s">
        <v>32</v>
      </c>
      <c r="E12" s="8" t="s">
        <v>31</v>
      </c>
      <c r="F12" s="20" t="s">
        <v>32</v>
      </c>
      <c r="G12" s="8" t="s">
        <v>31</v>
      </c>
      <c r="H12" s="20" t="s">
        <v>32</v>
      </c>
      <c r="I12" s="8" t="s">
        <v>31</v>
      </c>
      <c r="J12" s="20" t="s">
        <v>32</v>
      </c>
    </row>
    <row r="13" spans="1:10" ht="23.25" x14ac:dyDescent="0.55000000000000004">
      <c r="A13"/>
      <c r="B13" s="8" t="s">
        <v>33</v>
      </c>
      <c r="C13" s="8" t="s">
        <v>34</v>
      </c>
      <c r="D13" s="20" t="s">
        <v>35</v>
      </c>
      <c r="E13" s="8" t="s">
        <v>34</v>
      </c>
      <c r="F13" s="20" t="s">
        <v>35</v>
      </c>
      <c r="G13" s="8" t="s">
        <v>34</v>
      </c>
      <c r="H13" s="20" t="s">
        <v>35</v>
      </c>
      <c r="I13" s="8" t="s">
        <v>34</v>
      </c>
      <c r="J13" s="20" t="s">
        <v>35</v>
      </c>
    </row>
    <row r="14" spans="1:10" ht="46.5" x14ac:dyDescent="0.55000000000000004">
      <c r="A14"/>
      <c r="B14" s="8" t="s">
        <v>36</v>
      </c>
      <c r="C14" s="8" t="s">
        <v>20</v>
      </c>
      <c r="D14" s="20" t="s">
        <v>37</v>
      </c>
      <c r="E14" s="8" t="s">
        <v>20</v>
      </c>
      <c r="F14" s="20" t="s">
        <v>37</v>
      </c>
      <c r="G14" s="8" t="s">
        <v>20</v>
      </c>
      <c r="H14" s="20" t="s">
        <v>37</v>
      </c>
      <c r="I14" s="8" t="s">
        <v>20</v>
      </c>
      <c r="J14" s="20" t="s">
        <v>37</v>
      </c>
    </row>
    <row r="15" spans="1:10" ht="46.5" x14ac:dyDescent="0.55000000000000004">
      <c r="A15"/>
      <c r="B15" s="8" t="s">
        <v>38</v>
      </c>
      <c r="C15" s="8" t="s">
        <v>39</v>
      </c>
      <c r="D15" s="20" t="s">
        <v>37</v>
      </c>
      <c r="E15" s="8" t="s">
        <v>39</v>
      </c>
      <c r="F15" s="20" t="s">
        <v>37</v>
      </c>
      <c r="G15" s="8" t="s">
        <v>39</v>
      </c>
      <c r="H15" s="20" t="s">
        <v>37</v>
      </c>
      <c r="I15" s="8" t="s">
        <v>39</v>
      </c>
      <c r="J15" s="20" t="s">
        <v>37</v>
      </c>
    </row>
    <row r="16" spans="1:10" ht="46.5" x14ac:dyDescent="0.55000000000000004">
      <c r="A16"/>
      <c r="B16" s="8" t="s">
        <v>40</v>
      </c>
      <c r="C16" s="8" t="s">
        <v>20</v>
      </c>
      <c r="D16" s="20" t="s">
        <v>41</v>
      </c>
      <c r="E16" s="8" t="s">
        <v>20</v>
      </c>
      <c r="F16" s="20" t="s">
        <v>41</v>
      </c>
      <c r="G16" s="8" t="s">
        <v>20</v>
      </c>
      <c r="H16" s="20" t="s">
        <v>41</v>
      </c>
      <c r="I16" s="8" t="s">
        <v>20</v>
      </c>
      <c r="J16" s="20" t="s">
        <v>41</v>
      </c>
    </row>
    <row r="17" spans="2:10" ht="46.5" x14ac:dyDescent="0.55000000000000004">
      <c r="B17" s="8" t="s">
        <v>42</v>
      </c>
      <c r="C17" s="8" t="s">
        <v>20</v>
      </c>
      <c r="D17" s="20" t="s">
        <v>43</v>
      </c>
      <c r="E17" s="8" t="s">
        <v>20</v>
      </c>
      <c r="F17" s="20" t="s">
        <v>43</v>
      </c>
      <c r="G17" s="8" t="s">
        <v>20</v>
      </c>
      <c r="H17" s="20" t="s">
        <v>43</v>
      </c>
      <c r="I17" s="8" t="s">
        <v>20</v>
      </c>
      <c r="J17" s="20" t="s">
        <v>43</v>
      </c>
    </row>
    <row r="18" spans="2:10" ht="23.25" x14ac:dyDescent="0.55000000000000004">
      <c r="B18" s="8" t="s">
        <v>44</v>
      </c>
      <c r="C18" s="8" t="s">
        <v>20</v>
      </c>
      <c r="D18" s="20" t="s">
        <v>45</v>
      </c>
      <c r="E18" s="8" t="s">
        <v>20</v>
      </c>
      <c r="F18" s="20" t="s">
        <v>45</v>
      </c>
      <c r="G18" s="8" t="s">
        <v>20</v>
      </c>
      <c r="H18" s="20" t="s">
        <v>45</v>
      </c>
      <c r="I18" s="8" t="s">
        <v>20</v>
      </c>
      <c r="J18" s="20" t="s">
        <v>45</v>
      </c>
    </row>
    <row r="19" spans="2:10" ht="23.25" x14ac:dyDescent="0.55000000000000004">
      <c r="B19" s="8" t="s">
        <v>46</v>
      </c>
      <c r="C19" s="8" t="s">
        <v>47</v>
      </c>
      <c r="D19" s="8" t="s">
        <v>24</v>
      </c>
      <c r="E19" s="8" t="s">
        <v>47</v>
      </c>
      <c r="F19" s="8" t="s">
        <v>24</v>
      </c>
      <c r="G19" s="8" t="s">
        <v>47</v>
      </c>
      <c r="H19" s="8" t="s">
        <v>24</v>
      </c>
      <c r="I19" s="8" t="s">
        <v>47</v>
      </c>
      <c r="J19" s="8" t="s">
        <v>24</v>
      </c>
    </row>
    <row r="20" spans="2:10" x14ac:dyDescent="0.55000000000000004">
      <c r="B20" s="8" t="s">
        <v>48</v>
      </c>
      <c r="C20" s="8" t="s">
        <v>49</v>
      </c>
      <c r="D20" s="19" t="s">
        <v>24</v>
      </c>
      <c r="E20" s="8" t="s">
        <v>49</v>
      </c>
      <c r="F20" s="19" t="s">
        <v>24</v>
      </c>
      <c r="G20" s="8" t="s">
        <v>49</v>
      </c>
      <c r="H20" s="19" t="s">
        <v>24</v>
      </c>
      <c r="I20" s="8" t="s">
        <v>49</v>
      </c>
      <c r="J20" s="19" t="s">
        <v>24</v>
      </c>
    </row>
    <row r="21" spans="2:10" x14ac:dyDescent="0.55000000000000004">
      <c r="B21" s="8" t="s">
        <v>28</v>
      </c>
      <c r="C21" s="8" t="s">
        <v>50</v>
      </c>
      <c r="D21" s="8" t="s">
        <v>24</v>
      </c>
      <c r="E21" s="8" t="s">
        <v>50</v>
      </c>
      <c r="F21" s="8" t="s">
        <v>24</v>
      </c>
      <c r="G21" s="8" t="s">
        <v>50</v>
      </c>
      <c r="H21" s="8" t="s">
        <v>24</v>
      </c>
      <c r="I21" s="8" t="s">
        <v>50</v>
      </c>
      <c r="J21" s="8" t="s">
        <v>24</v>
      </c>
    </row>
    <row r="22" spans="2:10" x14ac:dyDescent="0.55000000000000004">
      <c r="B22" s="8" t="s">
        <v>30</v>
      </c>
      <c r="C22" s="8" t="s">
        <v>50</v>
      </c>
      <c r="D22" s="19" t="s">
        <v>24</v>
      </c>
      <c r="E22" s="8" t="s">
        <v>50</v>
      </c>
      <c r="F22" s="19" t="s">
        <v>24</v>
      </c>
      <c r="G22" s="8" t="s">
        <v>50</v>
      </c>
      <c r="H22" s="19" t="s">
        <v>24</v>
      </c>
      <c r="I22" s="8" t="s">
        <v>50</v>
      </c>
      <c r="J22" s="19" t="s">
        <v>24</v>
      </c>
    </row>
    <row r="23" spans="2:10" x14ac:dyDescent="0.55000000000000004">
      <c r="B23" s="8" t="s">
        <v>33</v>
      </c>
      <c r="C23" s="8" t="s">
        <v>50</v>
      </c>
      <c r="D23" s="8" t="s">
        <v>24</v>
      </c>
      <c r="E23" s="8" t="s">
        <v>50</v>
      </c>
      <c r="F23" s="8" t="s">
        <v>24</v>
      </c>
      <c r="G23" s="8" t="s">
        <v>50</v>
      </c>
      <c r="H23" s="8" t="s">
        <v>24</v>
      </c>
      <c r="I23" s="8" t="s">
        <v>50</v>
      </c>
      <c r="J23" s="8" t="s">
        <v>24</v>
      </c>
    </row>
    <row r="24" spans="2:10" ht="23.25" x14ac:dyDescent="0.55000000000000004">
      <c r="B24" s="8" t="s">
        <v>36</v>
      </c>
      <c r="C24" s="8" t="s">
        <v>51</v>
      </c>
      <c r="D24" s="19" t="s">
        <v>24</v>
      </c>
      <c r="E24" s="8" t="s">
        <v>51</v>
      </c>
      <c r="F24" s="19" t="s">
        <v>24</v>
      </c>
      <c r="G24" s="8" t="s">
        <v>51</v>
      </c>
      <c r="H24" s="19" t="s">
        <v>24</v>
      </c>
      <c r="I24" s="8" t="s">
        <v>51</v>
      </c>
      <c r="J24" s="19" t="s">
        <v>24</v>
      </c>
    </row>
    <row r="25" spans="2:10" x14ac:dyDescent="0.55000000000000004">
      <c r="B25" s="8" t="s">
        <v>38</v>
      </c>
      <c r="C25" s="8" t="s">
        <v>51</v>
      </c>
      <c r="D25" s="8" t="s">
        <v>24</v>
      </c>
      <c r="E25" s="8" t="s">
        <v>51</v>
      </c>
      <c r="F25" s="8" t="s">
        <v>24</v>
      </c>
      <c r="G25" s="8" t="s">
        <v>51</v>
      </c>
      <c r="H25" s="8" t="s">
        <v>24</v>
      </c>
      <c r="I25" s="8" t="s">
        <v>51</v>
      </c>
      <c r="J25" s="8" t="s">
        <v>24</v>
      </c>
    </row>
    <row r="26" spans="2:10" x14ac:dyDescent="0.55000000000000004">
      <c r="B26" s="8" t="s">
        <v>40</v>
      </c>
      <c r="C26" s="8" t="s">
        <v>51</v>
      </c>
      <c r="D26" s="19" t="s">
        <v>24</v>
      </c>
      <c r="E26" s="8" t="s">
        <v>51</v>
      </c>
      <c r="F26" s="19" t="s">
        <v>24</v>
      </c>
      <c r="G26" s="8" t="s">
        <v>51</v>
      </c>
      <c r="H26" s="19" t="s">
        <v>24</v>
      </c>
      <c r="I26" s="8" t="s">
        <v>51</v>
      </c>
      <c r="J26" s="19" t="s">
        <v>24</v>
      </c>
    </row>
    <row r="27" spans="2:10" ht="23.25" x14ac:dyDescent="0.55000000000000004">
      <c r="B27" s="8" t="s">
        <v>42</v>
      </c>
      <c r="C27" s="8" t="s">
        <v>51</v>
      </c>
      <c r="D27" s="8" t="s">
        <v>24</v>
      </c>
      <c r="E27" s="8" t="s">
        <v>51</v>
      </c>
      <c r="F27" s="8" t="s">
        <v>24</v>
      </c>
      <c r="G27" s="8" t="s">
        <v>51</v>
      </c>
      <c r="H27" s="8" t="s">
        <v>24</v>
      </c>
      <c r="I27" s="8" t="s">
        <v>51</v>
      </c>
      <c r="J27" s="8" t="s">
        <v>24</v>
      </c>
    </row>
    <row r="28" spans="2:10" s="12" customFormat="1" x14ac:dyDescent="0.55000000000000004">
      <c r="B28" s="8" t="s">
        <v>44</v>
      </c>
      <c r="C28" s="8" t="s">
        <v>49</v>
      </c>
      <c r="D28" s="19" t="s">
        <v>24</v>
      </c>
      <c r="E28" s="8" t="s">
        <v>49</v>
      </c>
      <c r="F28" s="19" t="s">
        <v>24</v>
      </c>
      <c r="G28" s="8" t="s">
        <v>49</v>
      </c>
      <c r="H28" s="19" t="s">
        <v>24</v>
      </c>
      <c r="I28" s="8" t="s">
        <v>49</v>
      </c>
      <c r="J28" s="19" t="s">
        <v>24</v>
      </c>
    </row>
    <row r="29" spans="2:10" ht="23.25" x14ac:dyDescent="0.55000000000000004">
      <c r="B29" s="8" t="s">
        <v>46</v>
      </c>
      <c r="C29" s="8" t="s">
        <v>49</v>
      </c>
      <c r="D29" s="8" t="s">
        <v>24</v>
      </c>
      <c r="E29" s="8" t="s">
        <v>49</v>
      </c>
      <c r="F29" s="8" t="s">
        <v>24</v>
      </c>
      <c r="G29" s="8" t="s">
        <v>49</v>
      </c>
      <c r="H29" s="8" t="s">
        <v>24</v>
      </c>
      <c r="I29" s="8" t="s">
        <v>49</v>
      </c>
      <c r="J29" s="8" t="s">
        <v>24</v>
      </c>
    </row>
    <row r="30" spans="2:10" ht="34.9" x14ac:dyDescent="0.55000000000000004">
      <c r="B30" s="8" t="s">
        <v>52</v>
      </c>
      <c r="C30" s="11" t="s">
        <v>53</v>
      </c>
      <c r="D30" s="11"/>
      <c r="E30" s="11" t="s">
        <v>53</v>
      </c>
      <c r="F30" s="11"/>
      <c r="G30" s="11" t="s">
        <v>53</v>
      </c>
      <c r="H30" s="11"/>
      <c r="I30" s="11" t="s">
        <v>53</v>
      </c>
      <c r="J30" s="11"/>
    </row>
    <row r="31" spans="2:10" ht="28.5" x14ac:dyDescent="0.55000000000000004">
      <c r="B31" s="8" t="s">
        <v>54</v>
      </c>
      <c r="C31" s="8" t="s">
        <v>20</v>
      </c>
      <c r="D31" s="21" t="s">
        <v>55</v>
      </c>
      <c r="E31" s="8" t="s">
        <v>20</v>
      </c>
      <c r="F31" s="21" t="s">
        <v>55</v>
      </c>
      <c r="G31" s="8" t="s">
        <v>20</v>
      </c>
      <c r="H31" s="21" t="s">
        <v>55</v>
      </c>
      <c r="I31" s="8" t="s">
        <v>20</v>
      </c>
      <c r="J31" s="21" t="s">
        <v>55</v>
      </c>
    </row>
    <row r="32" spans="2:10" x14ac:dyDescent="0.55000000000000004">
      <c r="B32" s="8" t="s">
        <v>22</v>
      </c>
      <c r="C32" s="8" t="s">
        <v>56</v>
      </c>
      <c r="D32" s="19" t="s">
        <v>24</v>
      </c>
      <c r="E32" s="8" t="s">
        <v>56</v>
      </c>
      <c r="F32" s="19" t="s">
        <v>24</v>
      </c>
      <c r="G32" s="8" t="s">
        <v>56</v>
      </c>
      <c r="H32" s="19" t="s">
        <v>24</v>
      </c>
      <c r="I32" s="8" t="s">
        <v>56</v>
      </c>
      <c r="J32" s="19" t="s">
        <v>24</v>
      </c>
    </row>
    <row r="33" spans="2:10" x14ac:dyDescent="0.55000000000000004">
      <c r="B33" s="8" t="s">
        <v>25</v>
      </c>
      <c r="C33" s="8" t="s">
        <v>26</v>
      </c>
      <c r="D33" s="19" t="s">
        <v>24</v>
      </c>
      <c r="E33" s="8" t="s">
        <v>26</v>
      </c>
      <c r="F33" s="19" t="s">
        <v>24</v>
      </c>
      <c r="G33" s="8" t="s">
        <v>26</v>
      </c>
      <c r="H33" s="19" t="s">
        <v>24</v>
      </c>
      <c r="I33" s="8" t="s">
        <v>26</v>
      </c>
      <c r="J33" s="19" t="s">
        <v>24</v>
      </c>
    </row>
    <row r="34" spans="2:10" ht="28.5" x14ac:dyDescent="0.55000000000000004">
      <c r="B34" s="8" t="s">
        <v>57</v>
      </c>
      <c r="C34" s="8" t="s">
        <v>20</v>
      </c>
      <c r="D34" s="21" t="s">
        <v>55</v>
      </c>
      <c r="E34" s="8" t="s">
        <v>20</v>
      </c>
      <c r="F34" s="21" t="s">
        <v>55</v>
      </c>
      <c r="G34" s="8" t="s">
        <v>20</v>
      </c>
      <c r="H34" s="21" t="s">
        <v>55</v>
      </c>
      <c r="I34" s="8" t="s">
        <v>20</v>
      </c>
      <c r="J34" s="21" t="s">
        <v>55</v>
      </c>
    </row>
    <row r="35" spans="2:10" ht="28.5" x14ac:dyDescent="0.55000000000000004">
      <c r="B35" s="8" t="s">
        <v>58</v>
      </c>
      <c r="C35" s="8" t="s">
        <v>59</v>
      </c>
      <c r="D35" s="21" t="s">
        <v>60</v>
      </c>
      <c r="E35" s="8" t="s">
        <v>59</v>
      </c>
      <c r="F35" s="21" t="s">
        <v>60</v>
      </c>
      <c r="G35" s="8" t="s">
        <v>59</v>
      </c>
      <c r="H35" s="21" t="s">
        <v>60</v>
      </c>
      <c r="I35" s="8" t="s">
        <v>59</v>
      </c>
      <c r="J35" s="21" t="s">
        <v>60</v>
      </c>
    </row>
    <row r="36" spans="2:10" ht="71.25" x14ac:dyDescent="0.55000000000000004">
      <c r="B36" s="8" t="s">
        <v>61</v>
      </c>
      <c r="C36" s="8" t="s">
        <v>62</v>
      </c>
      <c r="D36" s="21" t="s">
        <v>63</v>
      </c>
      <c r="E36" s="8" t="s">
        <v>62</v>
      </c>
      <c r="F36" s="21" t="s">
        <v>63</v>
      </c>
      <c r="G36" s="8" t="s">
        <v>62</v>
      </c>
      <c r="H36" s="21" t="s">
        <v>63</v>
      </c>
      <c r="I36" s="8" t="s">
        <v>62</v>
      </c>
      <c r="J36" s="21" t="s">
        <v>63</v>
      </c>
    </row>
    <row r="37" spans="2:10" ht="71.25" x14ac:dyDescent="0.55000000000000004">
      <c r="B37" s="8" t="s">
        <v>64</v>
      </c>
      <c r="C37" s="8" t="s">
        <v>65</v>
      </c>
      <c r="D37" s="21" t="s">
        <v>63</v>
      </c>
      <c r="E37" s="8" t="s">
        <v>65</v>
      </c>
      <c r="F37" s="21" t="s">
        <v>63</v>
      </c>
      <c r="G37" s="8" t="s">
        <v>65</v>
      </c>
      <c r="H37" s="21" t="s">
        <v>63</v>
      </c>
      <c r="I37" s="8" t="s">
        <v>65</v>
      </c>
      <c r="J37" s="21" t="s">
        <v>63</v>
      </c>
    </row>
    <row r="38" spans="2:10" ht="71.25" x14ac:dyDescent="0.55000000000000004">
      <c r="B38" s="8" t="s">
        <v>66</v>
      </c>
      <c r="C38" s="8" t="s">
        <v>62</v>
      </c>
      <c r="D38" s="21" t="s">
        <v>63</v>
      </c>
      <c r="E38" s="8" t="s">
        <v>62</v>
      </c>
      <c r="F38" s="21" t="s">
        <v>63</v>
      </c>
      <c r="G38" s="8" t="s">
        <v>62</v>
      </c>
      <c r="H38" s="21" t="s">
        <v>63</v>
      </c>
      <c r="I38" s="8" t="s">
        <v>62</v>
      </c>
      <c r="J38" s="21" t="s">
        <v>63</v>
      </c>
    </row>
    <row r="39" spans="2:10" ht="71.25" x14ac:dyDescent="0.55000000000000004">
      <c r="B39" s="8" t="s">
        <v>67</v>
      </c>
      <c r="C39" s="8" t="s">
        <v>65</v>
      </c>
      <c r="D39" s="21" t="s">
        <v>63</v>
      </c>
      <c r="E39" s="8" t="s">
        <v>65</v>
      </c>
      <c r="F39" s="21" t="s">
        <v>63</v>
      </c>
      <c r="G39" s="8" t="s">
        <v>65</v>
      </c>
      <c r="H39" s="21" t="s">
        <v>63</v>
      </c>
      <c r="I39" s="8" t="s">
        <v>65</v>
      </c>
      <c r="J39" s="21" t="s">
        <v>63</v>
      </c>
    </row>
    <row r="40" spans="2:10" ht="71.25" x14ac:dyDescent="0.55000000000000004">
      <c r="B40" s="8" t="s">
        <v>68</v>
      </c>
      <c r="C40" s="8" t="s">
        <v>62</v>
      </c>
      <c r="D40" s="21" t="s">
        <v>63</v>
      </c>
      <c r="E40" s="8" t="s">
        <v>62</v>
      </c>
      <c r="F40" s="21" t="s">
        <v>63</v>
      </c>
      <c r="G40" s="8" t="s">
        <v>62</v>
      </c>
      <c r="H40" s="21" t="s">
        <v>63</v>
      </c>
      <c r="I40" s="8" t="s">
        <v>62</v>
      </c>
      <c r="J40" s="21" t="s">
        <v>63</v>
      </c>
    </row>
    <row r="41" spans="2:10" ht="28.5" x14ac:dyDescent="0.55000000000000004">
      <c r="B41" s="8" t="s">
        <v>69</v>
      </c>
      <c r="C41" s="8" t="s">
        <v>70</v>
      </c>
      <c r="D41" s="21" t="s">
        <v>71</v>
      </c>
      <c r="E41" s="8" t="s">
        <v>70</v>
      </c>
      <c r="F41" s="21" t="s">
        <v>71</v>
      </c>
      <c r="G41" s="8" t="s">
        <v>70</v>
      </c>
      <c r="H41" s="21" t="s">
        <v>71</v>
      </c>
      <c r="I41" s="8" t="s">
        <v>70</v>
      </c>
      <c r="J41" s="21" t="s">
        <v>71</v>
      </c>
    </row>
    <row r="42" spans="2:10" s="12" customFormat="1" x14ac:dyDescent="0.55000000000000004">
      <c r="B42" s="8" t="s">
        <v>72</v>
      </c>
      <c r="C42" s="8"/>
      <c r="D42" s="22"/>
      <c r="E42" s="8"/>
      <c r="F42" s="22"/>
      <c r="G42" s="8"/>
      <c r="H42" s="22"/>
      <c r="I42" s="8"/>
      <c r="J42" s="22"/>
    </row>
    <row r="43" spans="2:10" ht="28.5" x14ac:dyDescent="0.55000000000000004">
      <c r="B43" s="8" t="s">
        <v>73</v>
      </c>
      <c r="C43" s="8" t="s">
        <v>74</v>
      </c>
      <c r="D43" s="21" t="s">
        <v>71</v>
      </c>
      <c r="E43" s="8" t="s">
        <v>74</v>
      </c>
      <c r="F43" s="21" t="s">
        <v>71</v>
      </c>
      <c r="G43" s="8" t="s">
        <v>74</v>
      </c>
      <c r="H43" s="21" t="s">
        <v>71</v>
      </c>
      <c r="I43" s="8" t="s">
        <v>74</v>
      </c>
      <c r="J43" s="21" t="s">
        <v>71</v>
      </c>
    </row>
    <row r="44" spans="2:10" ht="42.75" x14ac:dyDescent="0.55000000000000004">
      <c r="B44" s="8" t="s">
        <v>75</v>
      </c>
      <c r="C44" s="8" t="s">
        <v>20</v>
      </c>
      <c r="D44" s="9" t="s">
        <v>76</v>
      </c>
      <c r="E44" s="8" t="s">
        <v>20</v>
      </c>
      <c r="F44" s="9" t="s">
        <v>76</v>
      </c>
      <c r="G44" s="8" t="s">
        <v>20</v>
      </c>
      <c r="H44" s="9" t="s">
        <v>76</v>
      </c>
      <c r="I44" s="8" t="s">
        <v>20</v>
      </c>
      <c r="J44" s="9" t="s">
        <v>76</v>
      </c>
    </row>
    <row r="45" spans="2:10" ht="23.25" x14ac:dyDescent="0.55000000000000004">
      <c r="B45" s="8" t="s">
        <v>77</v>
      </c>
      <c r="C45" s="8" t="s">
        <v>47</v>
      </c>
      <c r="D45" s="23" t="s">
        <v>24</v>
      </c>
      <c r="E45" s="8" t="s">
        <v>47</v>
      </c>
      <c r="F45" s="23" t="s">
        <v>24</v>
      </c>
      <c r="G45" s="8" t="s">
        <v>47</v>
      </c>
      <c r="H45" s="23" t="s">
        <v>24</v>
      </c>
      <c r="I45" s="8" t="s">
        <v>47</v>
      </c>
      <c r="J45" s="23" t="s">
        <v>24</v>
      </c>
    </row>
    <row r="46" spans="2:10" ht="34.9" x14ac:dyDescent="0.55000000000000004">
      <c r="B46" s="8" t="s">
        <v>78</v>
      </c>
      <c r="C46" s="11" t="s">
        <v>53</v>
      </c>
      <c r="D46" s="11"/>
      <c r="E46" s="11" t="s">
        <v>53</v>
      </c>
      <c r="F46" s="11"/>
      <c r="G46" s="11" t="s">
        <v>53</v>
      </c>
      <c r="H46" s="11"/>
      <c r="I46" s="11" t="s">
        <v>53</v>
      </c>
      <c r="J46" s="11"/>
    </row>
    <row r="47" spans="2:10" ht="28.5" x14ac:dyDescent="0.55000000000000004">
      <c r="B47" s="8" t="s">
        <v>79</v>
      </c>
      <c r="C47" s="8" t="s">
        <v>20</v>
      </c>
      <c r="D47" s="21" t="s">
        <v>55</v>
      </c>
      <c r="E47" s="8" t="s">
        <v>20</v>
      </c>
      <c r="F47" s="21" t="s">
        <v>55</v>
      </c>
      <c r="G47" s="8" t="s">
        <v>20</v>
      </c>
      <c r="H47" s="21" t="s">
        <v>55</v>
      </c>
      <c r="I47" s="8" t="s">
        <v>20</v>
      </c>
      <c r="J47" s="21" t="s">
        <v>55</v>
      </c>
    </row>
    <row r="48" spans="2:10" x14ac:dyDescent="0.55000000000000004">
      <c r="B48" s="8" t="s">
        <v>22</v>
      </c>
      <c r="C48" s="8" t="s">
        <v>23</v>
      </c>
      <c r="D48" s="24" t="s">
        <v>24</v>
      </c>
      <c r="E48" s="8" t="s">
        <v>23</v>
      </c>
      <c r="F48" s="24" t="s">
        <v>24</v>
      </c>
      <c r="G48" s="8" t="s">
        <v>23</v>
      </c>
      <c r="H48" s="24" t="s">
        <v>24</v>
      </c>
      <c r="I48" s="8" t="s">
        <v>23</v>
      </c>
      <c r="J48" s="24" t="s">
        <v>24</v>
      </c>
    </row>
    <row r="49" spans="2:10" x14ac:dyDescent="0.55000000000000004">
      <c r="B49" s="8" t="s">
        <v>25</v>
      </c>
      <c r="C49" s="8" t="s">
        <v>26</v>
      </c>
      <c r="D49" s="24" t="s">
        <v>24</v>
      </c>
      <c r="E49" s="8" t="s">
        <v>26</v>
      </c>
      <c r="F49" s="24" t="s">
        <v>24</v>
      </c>
      <c r="G49" s="8" t="s">
        <v>26</v>
      </c>
      <c r="H49" s="24" t="s">
        <v>24</v>
      </c>
      <c r="I49" s="8" t="s">
        <v>26</v>
      </c>
      <c r="J49" s="24" t="s">
        <v>24</v>
      </c>
    </row>
    <row r="50" spans="2:10" ht="28.5" x14ac:dyDescent="0.55000000000000004">
      <c r="B50" s="8" t="s">
        <v>80</v>
      </c>
      <c r="C50" s="8" t="s">
        <v>20</v>
      </c>
      <c r="D50" s="21" t="s">
        <v>55</v>
      </c>
      <c r="E50" s="8" t="s">
        <v>20</v>
      </c>
      <c r="F50" s="21" t="s">
        <v>55</v>
      </c>
      <c r="G50" s="8" t="s">
        <v>20</v>
      </c>
      <c r="H50" s="21" t="s">
        <v>55</v>
      </c>
      <c r="I50" s="8" t="s">
        <v>20</v>
      </c>
      <c r="J50" s="21" t="s">
        <v>55</v>
      </c>
    </row>
    <row r="51" spans="2:10" x14ac:dyDescent="0.55000000000000004">
      <c r="B51" s="8" t="s">
        <v>81</v>
      </c>
      <c r="C51" s="8" t="s">
        <v>47</v>
      </c>
      <c r="D51" s="24" t="s">
        <v>24</v>
      </c>
      <c r="E51" s="8" t="s">
        <v>47</v>
      </c>
      <c r="F51" s="24" t="s">
        <v>24</v>
      </c>
      <c r="G51" s="8" t="s">
        <v>47</v>
      </c>
      <c r="H51" s="24" t="s">
        <v>24</v>
      </c>
      <c r="I51" s="8" t="s">
        <v>47</v>
      </c>
      <c r="J51" s="24" t="s">
        <v>24</v>
      </c>
    </row>
    <row r="52" spans="2:10" x14ac:dyDescent="0.55000000000000004">
      <c r="B52" s="8" t="s">
        <v>82</v>
      </c>
      <c r="C52" s="8" t="s">
        <v>47</v>
      </c>
      <c r="D52" s="24" t="s">
        <v>24</v>
      </c>
      <c r="E52" s="8" t="s">
        <v>47</v>
      </c>
      <c r="F52" s="24" t="s">
        <v>24</v>
      </c>
      <c r="G52" s="8" t="s">
        <v>47</v>
      </c>
      <c r="H52" s="24" t="s">
        <v>24</v>
      </c>
      <c r="I52" s="8" t="s">
        <v>47</v>
      </c>
      <c r="J52" s="24" t="s">
        <v>24</v>
      </c>
    </row>
    <row r="53" spans="2:10" ht="23.25" x14ac:dyDescent="0.55000000000000004">
      <c r="B53" s="8" t="s">
        <v>83</v>
      </c>
      <c r="C53" s="8" t="s">
        <v>47</v>
      </c>
      <c r="D53" s="24" t="s">
        <v>24</v>
      </c>
      <c r="E53" s="8" t="s">
        <v>47</v>
      </c>
      <c r="F53" s="24" t="s">
        <v>24</v>
      </c>
      <c r="G53" s="8" t="s">
        <v>47</v>
      </c>
      <c r="H53" s="24" t="s">
        <v>24</v>
      </c>
      <c r="I53" s="8" t="s">
        <v>47</v>
      </c>
      <c r="J53" s="24" t="s">
        <v>24</v>
      </c>
    </row>
    <row r="54" spans="2:10" ht="23.25" x14ac:dyDescent="0.55000000000000004">
      <c r="B54" s="8" t="s">
        <v>84</v>
      </c>
      <c r="C54" s="8" t="s">
        <v>47</v>
      </c>
      <c r="D54" s="24" t="s">
        <v>24</v>
      </c>
      <c r="E54" s="8" t="s">
        <v>47</v>
      </c>
      <c r="F54" s="24" t="s">
        <v>24</v>
      </c>
      <c r="G54" s="8" t="s">
        <v>47</v>
      </c>
      <c r="H54" s="24" t="s">
        <v>24</v>
      </c>
      <c r="I54" s="8" t="s">
        <v>47</v>
      </c>
      <c r="J54" s="24" t="s">
        <v>24</v>
      </c>
    </row>
    <row r="55" spans="2:10" s="12" customFormat="1" ht="23.25" x14ac:dyDescent="0.55000000000000004">
      <c r="B55" s="8" t="s">
        <v>85</v>
      </c>
      <c r="C55" s="8" t="s">
        <v>47</v>
      </c>
      <c r="D55" s="24" t="s">
        <v>24</v>
      </c>
      <c r="E55" s="8" t="s">
        <v>47</v>
      </c>
      <c r="F55" s="24" t="s">
        <v>24</v>
      </c>
      <c r="G55" s="8" t="s">
        <v>47</v>
      </c>
      <c r="H55" s="24" t="s">
        <v>24</v>
      </c>
      <c r="I55" s="8" t="s">
        <v>47</v>
      </c>
      <c r="J55" s="24" t="s">
        <v>24</v>
      </c>
    </row>
    <row r="56" spans="2:10" x14ac:dyDescent="0.55000000000000004">
      <c r="B56" s="8" t="s">
        <v>86</v>
      </c>
      <c r="C56" s="8" t="s">
        <v>87</v>
      </c>
      <c r="D56" s="24" t="s">
        <v>24</v>
      </c>
      <c r="E56" s="8" t="s">
        <v>87</v>
      </c>
      <c r="F56" s="24" t="s">
        <v>24</v>
      </c>
      <c r="G56" s="8" t="s">
        <v>87</v>
      </c>
      <c r="H56" s="24" t="s">
        <v>24</v>
      </c>
      <c r="I56" s="8" t="s">
        <v>87</v>
      </c>
      <c r="J56" s="24" t="s">
        <v>24</v>
      </c>
    </row>
    <row r="57" spans="2:10" x14ac:dyDescent="0.55000000000000004">
      <c r="B57" s="8" t="s">
        <v>72</v>
      </c>
      <c r="C57" s="8" t="s">
        <v>87</v>
      </c>
      <c r="D57" s="24" t="s">
        <v>24</v>
      </c>
      <c r="E57" s="8" t="s">
        <v>87</v>
      </c>
      <c r="F57" s="24" t="s">
        <v>24</v>
      </c>
      <c r="G57" s="8" t="s">
        <v>87</v>
      </c>
      <c r="H57" s="24" t="s">
        <v>24</v>
      </c>
      <c r="I57" s="8" t="s">
        <v>87</v>
      </c>
      <c r="J57" s="24" t="s">
        <v>24</v>
      </c>
    </row>
    <row r="58" spans="2:10" ht="23.25" x14ac:dyDescent="0.55000000000000004">
      <c r="B58" s="8" t="s">
        <v>88</v>
      </c>
      <c r="C58" s="8" t="s">
        <v>89</v>
      </c>
      <c r="D58" s="24" t="s">
        <v>24</v>
      </c>
      <c r="E58" s="8" t="s">
        <v>89</v>
      </c>
      <c r="F58" s="24" t="s">
        <v>24</v>
      </c>
      <c r="G58" s="8" t="s">
        <v>89</v>
      </c>
      <c r="H58" s="24" t="s">
        <v>24</v>
      </c>
      <c r="I58" s="8" t="s">
        <v>89</v>
      </c>
      <c r="J58" s="24" t="s">
        <v>24</v>
      </c>
    </row>
    <row r="59" spans="2:10" ht="28.5" x14ac:dyDescent="0.55000000000000004">
      <c r="B59" s="8" t="s">
        <v>90</v>
      </c>
      <c r="C59" s="8" t="s">
        <v>20</v>
      </c>
      <c r="D59" s="21" t="s">
        <v>91</v>
      </c>
      <c r="E59" s="8" t="s">
        <v>20</v>
      </c>
      <c r="F59" s="21" t="s">
        <v>91</v>
      </c>
      <c r="G59" s="8" t="s">
        <v>20</v>
      </c>
      <c r="H59" s="21" t="s">
        <v>91</v>
      </c>
      <c r="I59" s="8" t="s">
        <v>20</v>
      </c>
      <c r="J59" s="21" t="s">
        <v>91</v>
      </c>
    </row>
    <row r="60" spans="2:10" ht="23.25" x14ac:dyDescent="0.55000000000000004">
      <c r="B60" s="8" t="s">
        <v>92</v>
      </c>
      <c r="C60" s="8" t="s">
        <v>47</v>
      </c>
      <c r="D60" s="23" t="s">
        <v>24</v>
      </c>
      <c r="E60" s="8" t="s">
        <v>47</v>
      </c>
      <c r="F60" s="23" t="s">
        <v>24</v>
      </c>
      <c r="G60" s="8" t="s">
        <v>47</v>
      </c>
      <c r="H60" s="23" t="s">
        <v>24</v>
      </c>
      <c r="I60" s="8" t="s">
        <v>47</v>
      </c>
      <c r="J60" s="23" t="s">
        <v>24</v>
      </c>
    </row>
    <row r="61" spans="2:10" ht="34.9" x14ac:dyDescent="0.55000000000000004">
      <c r="B61" s="8" t="s">
        <v>93</v>
      </c>
      <c r="C61" s="11" t="s">
        <v>53</v>
      </c>
      <c r="D61" s="11"/>
      <c r="E61" s="11" t="s">
        <v>53</v>
      </c>
      <c r="F61" s="11"/>
      <c r="G61" s="11" t="s">
        <v>53</v>
      </c>
      <c r="H61" s="11"/>
      <c r="I61" s="11" t="s">
        <v>53</v>
      </c>
      <c r="J61" s="11"/>
    </row>
    <row r="62" spans="2:10" ht="28.5" x14ac:dyDescent="0.55000000000000004">
      <c r="B62" s="8" t="s">
        <v>94</v>
      </c>
      <c r="C62" s="8" t="s">
        <v>95</v>
      </c>
      <c r="D62" s="21" t="s">
        <v>96</v>
      </c>
      <c r="E62" s="8" t="s">
        <v>95</v>
      </c>
      <c r="F62" s="21" t="s">
        <v>96</v>
      </c>
      <c r="G62" s="8" t="s">
        <v>95</v>
      </c>
      <c r="H62" s="21" t="s">
        <v>96</v>
      </c>
      <c r="I62" s="8" t="s">
        <v>95</v>
      </c>
      <c r="J62" s="21" t="s">
        <v>96</v>
      </c>
    </row>
    <row r="63" spans="2:10" x14ac:dyDescent="0.55000000000000004">
      <c r="B63" s="8" t="s">
        <v>22</v>
      </c>
      <c r="C63" s="8" t="s">
        <v>56</v>
      </c>
      <c r="D63" s="25" t="s">
        <v>24</v>
      </c>
      <c r="E63" s="8" t="s">
        <v>56</v>
      </c>
      <c r="F63" s="25" t="s">
        <v>24</v>
      </c>
      <c r="G63" s="8" t="s">
        <v>56</v>
      </c>
      <c r="H63" s="25" t="s">
        <v>24</v>
      </c>
      <c r="I63" s="8" t="s">
        <v>56</v>
      </c>
      <c r="J63" s="25" t="s">
        <v>24</v>
      </c>
    </row>
    <row r="64" spans="2:10" x14ac:dyDescent="0.55000000000000004">
      <c r="B64" s="8" t="s">
        <v>25</v>
      </c>
      <c r="C64" s="8" t="s">
        <v>26</v>
      </c>
      <c r="D64" s="25" t="s">
        <v>24</v>
      </c>
      <c r="E64" s="8" t="s">
        <v>26</v>
      </c>
      <c r="F64" s="25" t="s">
        <v>24</v>
      </c>
      <c r="G64" s="8" t="s">
        <v>26</v>
      </c>
      <c r="H64" s="25" t="s">
        <v>24</v>
      </c>
      <c r="I64" s="8" t="s">
        <v>26</v>
      </c>
      <c r="J64" s="25" t="s">
        <v>24</v>
      </c>
    </row>
    <row r="65" spans="2:10" ht="28.5" x14ac:dyDescent="0.55000000000000004">
      <c r="B65" s="8" t="s">
        <v>97</v>
      </c>
      <c r="C65" s="8" t="s">
        <v>20</v>
      </c>
      <c r="D65" s="21" t="s">
        <v>96</v>
      </c>
      <c r="E65" s="8" t="s">
        <v>20</v>
      </c>
      <c r="F65" s="21" t="s">
        <v>96</v>
      </c>
      <c r="G65" s="8" t="s">
        <v>20</v>
      </c>
      <c r="H65" s="21" t="s">
        <v>96</v>
      </c>
      <c r="I65" s="8" t="s">
        <v>20</v>
      </c>
      <c r="J65" s="21" t="s">
        <v>96</v>
      </c>
    </row>
    <row r="66" spans="2:10" ht="28.5" x14ac:dyDescent="0.55000000000000004">
      <c r="B66" s="8" t="s">
        <v>98</v>
      </c>
      <c r="C66" s="8" t="s">
        <v>20</v>
      </c>
      <c r="D66" s="21" t="s">
        <v>99</v>
      </c>
      <c r="E66" s="8" t="s">
        <v>20</v>
      </c>
      <c r="F66" s="21" t="s">
        <v>99</v>
      </c>
      <c r="G66" s="8" t="s">
        <v>20</v>
      </c>
      <c r="H66" s="21" t="s">
        <v>99</v>
      </c>
      <c r="I66" s="8" t="s">
        <v>20</v>
      </c>
      <c r="J66" s="21" t="s">
        <v>99</v>
      </c>
    </row>
    <row r="67" spans="2:10" ht="28.5" x14ac:dyDescent="0.55000000000000004">
      <c r="B67" s="8" t="s">
        <v>100</v>
      </c>
      <c r="C67" s="8" t="s">
        <v>20</v>
      </c>
      <c r="D67" s="21" t="s">
        <v>99</v>
      </c>
      <c r="E67" s="8" t="s">
        <v>20</v>
      </c>
      <c r="F67" s="21" t="s">
        <v>99</v>
      </c>
      <c r="G67" s="8" t="s">
        <v>20</v>
      </c>
      <c r="H67" s="21" t="s">
        <v>99</v>
      </c>
      <c r="I67" s="8" t="s">
        <v>20</v>
      </c>
      <c r="J67" s="21" t="s">
        <v>99</v>
      </c>
    </row>
    <row r="68" spans="2:10" x14ac:dyDescent="0.55000000000000004">
      <c r="B68" s="8" t="s">
        <v>101</v>
      </c>
      <c r="C68" s="8" t="s">
        <v>47</v>
      </c>
      <c r="D68" s="25" t="s">
        <v>24</v>
      </c>
      <c r="E68" s="8" t="s">
        <v>47</v>
      </c>
      <c r="F68" s="25" t="s">
        <v>24</v>
      </c>
      <c r="G68" s="8" t="s">
        <v>47</v>
      </c>
      <c r="H68" s="25" t="s">
        <v>24</v>
      </c>
      <c r="I68" s="8" t="s">
        <v>47</v>
      </c>
      <c r="J68" s="25" t="s">
        <v>24</v>
      </c>
    </row>
    <row r="69" spans="2:10" s="12" customFormat="1" ht="28.5" x14ac:dyDescent="0.55000000000000004">
      <c r="B69" s="8" t="s">
        <v>102</v>
      </c>
      <c r="C69" s="8" t="s">
        <v>20</v>
      </c>
      <c r="D69" s="21" t="s">
        <v>99</v>
      </c>
      <c r="E69" s="8" t="s">
        <v>20</v>
      </c>
      <c r="F69" s="21" t="s">
        <v>99</v>
      </c>
      <c r="G69" s="8" t="s">
        <v>20</v>
      </c>
      <c r="H69" s="21" t="s">
        <v>99</v>
      </c>
      <c r="I69" s="8" t="s">
        <v>20</v>
      </c>
      <c r="J69" s="21" t="s">
        <v>99</v>
      </c>
    </row>
    <row r="70" spans="2:10" x14ac:dyDescent="0.55000000000000004">
      <c r="B70" s="8" t="s">
        <v>103</v>
      </c>
      <c r="C70" s="8" t="s">
        <v>47</v>
      </c>
      <c r="D70" s="25" t="s">
        <v>24</v>
      </c>
      <c r="E70" s="8" t="s">
        <v>47</v>
      </c>
      <c r="F70" s="25" t="s">
        <v>24</v>
      </c>
      <c r="G70" s="8" t="s">
        <v>47</v>
      </c>
      <c r="H70" s="25" t="s">
        <v>24</v>
      </c>
      <c r="I70" s="8" t="s">
        <v>47</v>
      </c>
      <c r="J70" s="25" t="s">
        <v>24</v>
      </c>
    </row>
    <row r="71" spans="2:10" x14ac:dyDescent="0.55000000000000004">
      <c r="B71" s="8" t="s">
        <v>104</v>
      </c>
      <c r="C71" s="8" t="s">
        <v>47</v>
      </c>
      <c r="D71" s="21" t="s">
        <v>24</v>
      </c>
      <c r="E71" s="8" t="s">
        <v>47</v>
      </c>
      <c r="F71" s="21" t="s">
        <v>24</v>
      </c>
      <c r="G71" s="8" t="s">
        <v>47</v>
      </c>
      <c r="H71" s="21" t="s">
        <v>24</v>
      </c>
      <c r="I71" s="8" t="s">
        <v>47</v>
      </c>
      <c r="J71" s="21" t="s">
        <v>24</v>
      </c>
    </row>
    <row r="72" spans="2:10" ht="28.5" x14ac:dyDescent="0.55000000000000004">
      <c r="B72" s="8" t="s">
        <v>105</v>
      </c>
      <c r="C72" s="8" t="s">
        <v>20</v>
      </c>
      <c r="D72" s="21" t="s">
        <v>99</v>
      </c>
      <c r="E72" s="8" t="s">
        <v>20</v>
      </c>
      <c r="F72" s="21" t="s">
        <v>99</v>
      </c>
      <c r="G72" s="8" t="s">
        <v>20</v>
      </c>
      <c r="H72" s="21" t="s">
        <v>99</v>
      </c>
      <c r="I72" s="8" t="s">
        <v>20</v>
      </c>
      <c r="J72" s="21" t="s">
        <v>99</v>
      </c>
    </row>
    <row r="73" spans="2:10" x14ac:dyDescent="0.55000000000000004">
      <c r="B73" s="8" t="s">
        <v>106</v>
      </c>
      <c r="C73" s="8" t="s">
        <v>47</v>
      </c>
      <c r="D73" s="25" t="s">
        <v>24</v>
      </c>
      <c r="E73" s="8" t="s">
        <v>47</v>
      </c>
      <c r="F73" s="25" t="s">
        <v>24</v>
      </c>
      <c r="G73" s="8" t="s">
        <v>47</v>
      </c>
      <c r="H73" s="25" t="s">
        <v>24</v>
      </c>
      <c r="I73" s="8" t="s">
        <v>47</v>
      </c>
      <c r="J73" s="25" t="s">
        <v>24</v>
      </c>
    </row>
    <row r="74" spans="2:10" x14ac:dyDescent="0.55000000000000004">
      <c r="B74" s="8" t="s">
        <v>107</v>
      </c>
      <c r="C74" s="8" t="s">
        <v>47</v>
      </c>
      <c r="D74" s="25" t="s">
        <v>24</v>
      </c>
      <c r="E74" s="8" t="s">
        <v>47</v>
      </c>
      <c r="F74" s="25" t="s">
        <v>24</v>
      </c>
      <c r="G74" s="8" t="s">
        <v>47</v>
      </c>
      <c r="H74" s="25" t="s">
        <v>24</v>
      </c>
      <c r="I74" s="8" t="s">
        <v>47</v>
      </c>
      <c r="J74" s="25" t="s">
        <v>24</v>
      </c>
    </row>
    <row r="75" spans="2:10" ht="28.5" x14ac:dyDescent="0.55000000000000004">
      <c r="B75" s="8" t="s">
        <v>108</v>
      </c>
      <c r="C75" s="8" t="s">
        <v>20</v>
      </c>
      <c r="D75" s="21" t="s">
        <v>109</v>
      </c>
      <c r="E75" s="8" t="s">
        <v>20</v>
      </c>
      <c r="F75" s="21" t="s">
        <v>109</v>
      </c>
      <c r="G75" s="8" t="s">
        <v>20</v>
      </c>
      <c r="H75" s="21" t="s">
        <v>109</v>
      </c>
      <c r="I75" s="8" t="s">
        <v>20</v>
      </c>
      <c r="J75" s="21" t="s">
        <v>109</v>
      </c>
    </row>
    <row r="76" spans="2:10" ht="23.25" x14ac:dyDescent="0.55000000000000004">
      <c r="B76" s="8" t="s">
        <v>110</v>
      </c>
      <c r="C76" s="8" t="s">
        <v>47</v>
      </c>
      <c r="D76" s="25" t="s">
        <v>24</v>
      </c>
      <c r="E76" s="8" t="s">
        <v>47</v>
      </c>
      <c r="F76" s="25" t="s">
        <v>24</v>
      </c>
      <c r="G76" s="8" t="s">
        <v>47</v>
      </c>
      <c r="H76" s="25" t="s">
        <v>24</v>
      </c>
      <c r="I76" s="8" t="s">
        <v>47</v>
      </c>
      <c r="J76" s="25" t="s">
        <v>24</v>
      </c>
    </row>
    <row r="77" spans="2:10" ht="34.9" x14ac:dyDescent="0.55000000000000004">
      <c r="B77" s="8" t="s">
        <v>111</v>
      </c>
      <c r="C77" s="11" t="s">
        <v>53</v>
      </c>
      <c r="D77" s="11"/>
      <c r="E77" s="11" t="s">
        <v>53</v>
      </c>
      <c r="F77" s="11"/>
      <c r="G77" s="11" t="s">
        <v>53</v>
      </c>
      <c r="H77" s="11"/>
      <c r="I77" s="11" t="s">
        <v>53</v>
      </c>
      <c r="J77" s="11"/>
    </row>
    <row r="78" spans="2:10" ht="28.5" x14ac:dyDescent="0.55000000000000004">
      <c r="B78" s="8" t="s">
        <v>112</v>
      </c>
      <c r="C78" s="8" t="s">
        <v>95</v>
      </c>
      <c r="D78" s="21" t="s">
        <v>113</v>
      </c>
      <c r="E78" s="8" t="s">
        <v>95</v>
      </c>
      <c r="F78" s="21" t="s">
        <v>113</v>
      </c>
      <c r="G78" s="8" t="s">
        <v>95</v>
      </c>
      <c r="H78" s="21" t="s">
        <v>113</v>
      </c>
      <c r="I78" s="8" t="s">
        <v>95</v>
      </c>
      <c r="J78" s="21" t="s">
        <v>113</v>
      </c>
    </row>
    <row r="79" spans="2:10" x14ac:dyDescent="0.55000000000000004">
      <c r="B79" s="8" t="s">
        <v>22</v>
      </c>
      <c r="C79" s="8" t="s">
        <v>56</v>
      </c>
      <c r="D79" s="26" t="s">
        <v>24</v>
      </c>
      <c r="E79" s="8" t="s">
        <v>56</v>
      </c>
      <c r="F79" s="26" t="s">
        <v>24</v>
      </c>
      <c r="G79" s="8" t="s">
        <v>56</v>
      </c>
      <c r="H79" s="26" t="s">
        <v>24</v>
      </c>
      <c r="I79" s="8" t="s">
        <v>56</v>
      </c>
      <c r="J79" s="26" t="s">
        <v>24</v>
      </c>
    </row>
    <row r="80" spans="2:10" x14ac:dyDescent="0.55000000000000004">
      <c r="B80" s="8" t="s">
        <v>25</v>
      </c>
      <c r="C80" s="8" t="s">
        <v>26</v>
      </c>
      <c r="D80" s="26" t="s">
        <v>24</v>
      </c>
      <c r="E80" s="8" t="s">
        <v>26</v>
      </c>
      <c r="F80" s="26" t="s">
        <v>24</v>
      </c>
      <c r="G80" s="8" t="s">
        <v>26</v>
      </c>
      <c r="H80" s="26" t="s">
        <v>24</v>
      </c>
      <c r="I80" s="8" t="s">
        <v>26</v>
      </c>
      <c r="J80" s="26" t="s">
        <v>24</v>
      </c>
    </row>
    <row r="81" spans="2:10" ht="23.25" x14ac:dyDescent="0.55000000000000004">
      <c r="B81" s="8" t="s">
        <v>114</v>
      </c>
      <c r="C81" s="8" t="s">
        <v>47</v>
      </c>
      <c r="D81" s="26" t="s">
        <v>24</v>
      </c>
      <c r="E81" s="8" t="s">
        <v>47</v>
      </c>
      <c r="F81" s="26" t="s">
        <v>24</v>
      </c>
      <c r="G81" s="8" t="s">
        <v>47</v>
      </c>
      <c r="H81" s="26" t="s">
        <v>24</v>
      </c>
      <c r="I81" s="8" t="s">
        <v>47</v>
      </c>
      <c r="J81" s="26" t="s">
        <v>24</v>
      </c>
    </row>
    <row r="82" spans="2:10" x14ac:dyDescent="0.55000000000000004">
      <c r="B82" s="8" t="s">
        <v>115</v>
      </c>
      <c r="C82" s="8" t="s">
        <v>116</v>
      </c>
      <c r="D82" s="26" t="s">
        <v>24</v>
      </c>
      <c r="E82" s="8" t="s">
        <v>116</v>
      </c>
      <c r="F82" s="26" t="s">
        <v>24</v>
      </c>
      <c r="G82" s="8" t="s">
        <v>116</v>
      </c>
      <c r="H82" s="26" t="s">
        <v>24</v>
      </c>
      <c r="I82" s="8" t="s">
        <v>116</v>
      </c>
      <c r="J82" s="26" t="s">
        <v>24</v>
      </c>
    </row>
    <row r="83" spans="2:10" x14ac:dyDescent="0.55000000000000004">
      <c r="B83" s="8" t="s">
        <v>117</v>
      </c>
      <c r="C83" s="8" t="s">
        <v>118</v>
      </c>
      <c r="D83" s="26" t="s">
        <v>24</v>
      </c>
      <c r="E83" s="8" t="s">
        <v>118</v>
      </c>
      <c r="F83" s="26" t="s">
        <v>24</v>
      </c>
      <c r="G83" s="8" t="s">
        <v>118</v>
      </c>
      <c r="H83" s="26" t="s">
        <v>24</v>
      </c>
      <c r="I83" s="8" t="s">
        <v>118</v>
      </c>
      <c r="J83" s="26" t="s">
        <v>24</v>
      </c>
    </row>
    <row r="84" spans="2:10" ht="28.5" x14ac:dyDescent="0.55000000000000004">
      <c r="B84" s="8" t="s">
        <v>119</v>
      </c>
      <c r="C84" s="8" t="s">
        <v>20</v>
      </c>
      <c r="D84" s="21" t="s">
        <v>113</v>
      </c>
      <c r="E84" s="8" t="s">
        <v>20</v>
      </c>
      <c r="F84" s="21" t="s">
        <v>113</v>
      </c>
      <c r="G84" s="8" t="s">
        <v>20</v>
      </c>
      <c r="H84" s="21" t="s">
        <v>113</v>
      </c>
      <c r="I84" s="8" t="s">
        <v>20</v>
      </c>
      <c r="J84" s="21" t="s">
        <v>113</v>
      </c>
    </row>
    <row r="85" spans="2:10" ht="28.5" x14ac:dyDescent="0.55000000000000004">
      <c r="B85" s="8" t="s">
        <v>120</v>
      </c>
      <c r="C85" s="8" t="s">
        <v>20</v>
      </c>
      <c r="D85" s="21" t="s">
        <v>113</v>
      </c>
      <c r="E85" s="8" t="s">
        <v>20</v>
      </c>
      <c r="F85" s="21" t="s">
        <v>113</v>
      </c>
      <c r="G85" s="8" t="s">
        <v>20</v>
      </c>
      <c r="H85" s="21" t="s">
        <v>113</v>
      </c>
      <c r="I85" s="8" t="s">
        <v>20</v>
      </c>
      <c r="J85" s="21" t="s">
        <v>113</v>
      </c>
    </row>
    <row r="86" spans="2:10" ht="28.5" x14ac:dyDescent="0.55000000000000004">
      <c r="B86" s="8" t="s">
        <v>121</v>
      </c>
      <c r="C86" s="8" t="s">
        <v>20</v>
      </c>
      <c r="D86" s="21" t="s">
        <v>113</v>
      </c>
      <c r="E86" s="8" t="s">
        <v>20</v>
      </c>
      <c r="F86" s="21" t="s">
        <v>113</v>
      </c>
      <c r="G86" s="8" t="s">
        <v>20</v>
      </c>
      <c r="H86" s="21" t="s">
        <v>113</v>
      </c>
      <c r="I86" s="8" t="s">
        <v>20</v>
      </c>
      <c r="J86" s="21" t="s">
        <v>113</v>
      </c>
    </row>
    <row r="87" spans="2:10" ht="28.5" x14ac:dyDescent="0.55000000000000004">
      <c r="B87" s="8" t="s">
        <v>122</v>
      </c>
      <c r="C87" s="8" t="s">
        <v>20</v>
      </c>
      <c r="D87" s="21" t="s">
        <v>113</v>
      </c>
      <c r="E87" s="8" t="s">
        <v>20</v>
      </c>
      <c r="F87" s="21" t="s">
        <v>113</v>
      </c>
      <c r="G87" s="8" t="s">
        <v>20</v>
      </c>
      <c r="H87" s="21" t="s">
        <v>113</v>
      </c>
      <c r="I87" s="8" t="s">
        <v>20</v>
      </c>
      <c r="J87" s="21" t="s">
        <v>113</v>
      </c>
    </row>
    <row r="88" spans="2:10" ht="28.5" x14ac:dyDescent="0.55000000000000004">
      <c r="B88" s="8" t="s">
        <v>123</v>
      </c>
      <c r="C88" s="8" t="s">
        <v>20</v>
      </c>
      <c r="D88" s="21" t="s">
        <v>113</v>
      </c>
      <c r="E88" s="8" t="s">
        <v>20</v>
      </c>
      <c r="F88" s="21" t="s">
        <v>113</v>
      </c>
      <c r="G88" s="8" t="s">
        <v>20</v>
      </c>
      <c r="H88" s="21" t="s">
        <v>113</v>
      </c>
      <c r="I88" s="8" t="s">
        <v>20</v>
      </c>
      <c r="J88" s="21" t="s">
        <v>113</v>
      </c>
    </row>
    <row r="89" spans="2:10" x14ac:dyDescent="0.55000000000000004">
      <c r="B89" s="8" t="s">
        <v>124</v>
      </c>
      <c r="C89" s="8" t="s">
        <v>47</v>
      </c>
      <c r="D89" s="9" t="s">
        <v>24</v>
      </c>
      <c r="E89" s="8" t="s">
        <v>47</v>
      </c>
      <c r="F89" s="9" t="s">
        <v>24</v>
      </c>
      <c r="G89" s="8" t="s">
        <v>47</v>
      </c>
      <c r="H89" s="9" t="s">
        <v>24</v>
      </c>
      <c r="I89" s="8" t="s">
        <v>47</v>
      </c>
      <c r="J89" s="9" t="s">
        <v>24</v>
      </c>
    </row>
    <row r="90" spans="2:10" s="12" customFormat="1" x14ac:dyDescent="0.55000000000000004">
      <c r="B90" s="8" t="s">
        <v>125</v>
      </c>
      <c r="C90" s="8" t="s">
        <v>47</v>
      </c>
      <c r="D90" s="9" t="s">
        <v>24</v>
      </c>
      <c r="E90" s="8" t="s">
        <v>47</v>
      </c>
      <c r="F90" s="9" t="s">
        <v>24</v>
      </c>
      <c r="G90" s="8" t="s">
        <v>47</v>
      </c>
      <c r="H90" s="9" t="s">
        <v>24</v>
      </c>
      <c r="I90" s="8" t="s">
        <v>47</v>
      </c>
      <c r="J90" s="9" t="s">
        <v>24</v>
      </c>
    </row>
    <row r="91" spans="2:10" x14ac:dyDescent="0.55000000000000004">
      <c r="B91" s="8" t="s">
        <v>126</v>
      </c>
      <c r="C91" s="8" t="s">
        <v>47</v>
      </c>
      <c r="D91" s="9" t="s">
        <v>24</v>
      </c>
      <c r="E91" s="8" t="s">
        <v>47</v>
      </c>
      <c r="F91" s="9" t="s">
        <v>24</v>
      </c>
      <c r="G91" s="8" t="s">
        <v>47</v>
      </c>
      <c r="H91" s="9" t="s">
        <v>24</v>
      </c>
      <c r="I91" s="8" t="s">
        <v>47</v>
      </c>
      <c r="J91" s="9" t="s">
        <v>24</v>
      </c>
    </row>
    <row r="92" spans="2:10" x14ac:dyDescent="0.55000000000000004">
      <c r="B92" s="8" t="s">
        <v>107</v>
      </c>
      <c r="C92" s="8" t="s">
        <v>47</v>
      </c>
      <c r="D92" s="9" t="s">
        <v>24</v>
      </c>
      <c r="E92" s="8" t="s">
        <v>47</v>
      </c>
      <c r="F92" s="9" t="s">
        <v>24</v>
      </c>
      <c r="G92" s="8" t="s">
        <v>47</v>
      </c>
      <c r="H92" s="9" t="s">
        <v>24</v>
      </c>
      <c r="I92" s="8" t="s">
        <v>47</v>
      </c>
      <c r="J92" s="9" t="s">
        <v>24</v>
      </c>
    </row>
    <row r="93" spans="2:10" ht="28.5" x14ac:dyDescent="0.55000000000000004">
      <c r="B93" s="8" t="s">
        <v>127</v>
      </c>
      <c r="C93" s="8" t="s">
        <v>20</v>
      </c>
      <c r="D93" s="9" t="s">
        <v>113</v>
      </c>
      <c r="E93" s="8" t="s">
        <v>20</v>
      </c>
      <c r="F93" s="9" t="s">
        <v>113</v>
      </c>
      <c r="G93" s="8" t="s">
        <v>20</v>
      </c>
      <c r="H93" s="9" t="s">
        <v>113</v>
      </c>
      <c r="I93" s="8" t="s">
        <v>20</v>
      </c>
      <c r="J93" s="9" t="s">
        <v>113</v>
      </c>
    </row>
    <row r="94" spans="2:10" ht="28.5" x14ac:dyDescent="0.55000000000000004">
      <c r="B94" s="8" t="s">
        <v>128</v>
      </c>
      <c r="C94" s="8" t="s">
        <v>20</v>
      </c>
      <c r="D94" s="9" t="s">
        <v>113</v>
      </c>
      <c r="E94" s="8" t="s">
        <v>20</v>
      </c>
      <c r="F94" s="9" t="s">
        <v>113</v>
      </c>
      <c r="G94" s="8" t="s">
        <v>20</v>
      </c>
      <c r="H94" s="9" t="s">
        <v>113</v>
      </c>
      <c r="I94" s="8" t="s">
        <v>20</v>
      </c>
      <c r="J94" s="9" t="s">
        <v>113</v>
      </c>
    </row>
    <row r="95" spans="2:10" ht="34.9" x14ac:dyDescent="0.55000000000000004">
      <c r="B95" s="8" t="s">
        <v>129</v>
      </c>
      <c r="C95" s="8" t="s">
        <v>130</v>
      </c>
      <c r="D95" s="9" t="s">
        <v>131</v>
      </c>
      <c r="E95" s="8" t="s">
        <v>130</v>
      </c>
      <c r="F95" s="9" t="s">
        <v>131</v>
      </c>
      <c r="G95" s="8" t="s">
        <v>130</v>
      </c>
      <c r="H95" s="9" t="s">
        <v>131</v>
      </c>
      <c r="I95" s="8" t="s">
        <v>130</v>
      </c>
      <c r="J95" s="9" t="s">
        <v>131</v>
      </c>
    </row>
    <row r="96" spans="2:10" ht="28.5" x14ac:dyDescent="0.55000000000000004">
      <c r="B96" s="8" t="s">
        <v>132</v>
      </c>
      <c r="C96" s="8" t="s">
        <v>20</v>
      </c>
      <c r="D96" s="9" t="s">
        <v>133</v>
      </c>
      <c r="E96" s="8" t="s">
        <v>20</v>
      </c>
      <c r="F96" s="9" t="s">
        <v>133</v>
      </c>
      <c r="G96" s="8" t="s">
        <v>20</v>
      </c>
      <c r="H96" s="9" t="s">
        <v>133</v>
      </c>
      <c r="I96" s="8" t="s">
        <v>20</v>
      </c>
      <c r="J96" s="9" t="s">
        <v>133</v>
      </c>
    </row>
    <row r="97" spans="2:10" ht="23.25" x14ac:dyDescent="0.55000000000000004">
      <c r="B97" s="8" t="s">
        <v>134</v>
      </c>
      <c r="C97" s="8" t="s">
        <v>47</v>
      </c>
      <c r="D97" s="9" t="s">
        <v>24</v>
      </c>
      <c r="E97" s="8" t="s">
        <v>47</v>
      </c>
      <c r="F97" s="9" t="s">
        <v>24</v>
      </c>
      <c r="G97" s="8" t="s">
        <v>47</v>
      </c>
      <c r="H97" s="9" t="s">
        <v>24</v>
      </c>
      <c r="I97" s="8" t="s">
        <v>47</v>
      </c>
      <c r="J97" s="9" t="s">
        <v>24</v>
      </c>
    </row>
    <row r="98" spans="2:10" ht="28.5" x14ac:dyDescent="0.55000000000000004">
      <c r="B98" s="8" t="s">
        <v>135</v>
      </c>
      <c r="C98" s="8" t="s">
        <v>20</v>
      </c>
      <c r="D98" s="27" t="s">
        <v>113</v>
      </c>
      <c r="E98" s="8" t="s">
        <v>20</v>
      </c>
      <c r="F98" s="27" t="s">
        <v>113</v>
      </c>
      <c r="G98" s="8" t="s">
        <v>20</v>
      </c>
      <c r="H98" s="27" t="s">
        <v>113</v>
      </c>
      <c r="I98" s="8" t="s">
        <v>20</v>
      </c>
      <c r="J98" s="27" t="s">
        <v>113</v>
      </c>
    </row>
    <row r="99" spans="2:10" x14ac:dyDescent="0.55000000000000004">
      <c r="B99" s="8" t="s">
        <v>136</v>
      </c>
      <c r="C99" s="8" t="s">
        <v>47</v>
      </c>
      <c r="D99" s="27" t="s">
        <v>24</v>
      </c>
      <c r="E99" s="8" t="s">
        <v>47</v>
      </c>
      <c r="F99" s="27" t="s">
        <v>24</v>
      </c>
      <c r="G99" s="8" t="s">
        <v>47</v>
      </c>
      <c r="H99" s="27" t="s">
        <v>24</v>
      </c>
      <c r="I99" s="8" t="s">
        <v>47</v>
      </c>
      <c r="J99" s="27" t="s">
        <v>24</v>
      </c>
    </row>
    <row r="100" spans="2:10" ht="34.9" x14ac:dyDescent="0.55000000000000004">
      <c r="B100" s="8" t="s">
        <v>137</v>
      </c>
      <c r="C100" s="11" t="s">
        <v>53</v>
      </c>
      <c r="D100" s="11"/>
      <c r="E100" s="11" t="s">
        <v>53</v>
      </c>
      <c r="F100" s="11"/>
      <c r="G100" s="11" t="s">
        <v>53</v>
      </c>
      <c r="H100" s="11"/>
      <c r="I100" s="11" t="s">
        <v>53</v>
      </c>
      <c r="J100" s="11"/>
    </row>
    <row r="101" spans="2:10" ht="23.25" x14ac:dyDescent="0.55000000000000004">
      <c r="B101" s="8" t="s">
        <v>138</v>
      </c>
      <c r="C101" s="8" t="s">
        <v>56</v>
      </c>
      <c r="D101" s="28" t="s">
        <v>24</v>
      </c>
      <c r="E101" s="8" t="s">
        <v>56</v>
      </c>
      <c r="F101" s="28" t="s">
        <v>24</v>
      </c>
      <c r="G101" s="8" t="s">
        <v>56</v>
      </c>
      <c r="H101" s="28" t="s">
        <v>24</v>
      </c>
      <c r="I101" s="8" t="s">
        <v>56</v>
      </c>
      <c r="J101" s="28" t="s">
        <v>24</v>
      </c>
    </row>
    <row r="102" spans="2:10" x14ac:dyDescent="0.55000000000000004">
      <c r="B102" s="8" t="s">
        <v>22</v>
      </c>
      <c r="C102" s="8" t="s">
        <v>139</v>
      </c>
      <c r="D102" s="28" t="s">
        <v>24</v>
      </c>
      <c r="E102" s="8" t="s">
        <v>139</v>
      </c>
      <c r="F102" s="28" t="s">
        <v>24</v>
      </c>
      <c r="G102" s="8" t="s">
        <v>139</v>
      </c>
      <c r="H102" s="28" t="s">
        <v>24</v>
      </c>
      <c r="I102" s="8" t="s">
        <v>139</v>
      </c>
      <c r="J102" s="28" t="s">
        <v>24</v>
      </c>
    </row>
    <row r="103" spans="2:10" x14ac:dyDescent="0.55000000000000004">
      <c r="B103" s="8" t="s">
        <v>25</v>
      </c>
      <c r="C103" s="8" t="s">
        <v>26</v>
      </c>
      <c r="D103" s="28" t="s">
        <v>24</v>
      </c>
      <c r="E103" s="8" t="s">
        <v>26</v>
      </c>
      <c r="F103" s="28" t="s">
        <v>24</v>
      </c>
      <c r="G103" s="8" t="s">
        <v>26</v>
      </c>
      <c r="H103" s="28" t="s">
        <v>24</v>
      </c>
      <c r="I103" s="8" t="s">
        <v>26</v>
      </c>
      <c r="J103" s="28" t="s">
        <v>24</v>
      </c>
    </row>
    <row r="104" spans="2:10" x14ac:dyDescent="0.55000000000000004">
      <c r="B104" s="8" t="s">
        <v>140</v>
      </c>
      <c r="C104" s="8" t="s">
        <v>47</v>
      </c>
      <c r="D104" s="10" t="s">
        <v>24</v>
      </c>
      <c r="E104" s="8" t="s">
        <v>47</v>
      </c>
      <c r="F104" s="10" t="s">
        <v>24</v>
      </c>
      <c r="G104" s="8" t="s">
        <v>47</v>
      </c>
      <c r="H104" s="10" t="s">
        <v>24</v>
      </c>
      <c r="I104" s="8" t="s">
        <v>47</v>
      </c>
      <c r="J104" s="10" t="s">
        <v>24</v>
      </c>
    </row>
    <row r="105" spans="2:10" s="12" customFormat="1" ht="42.75" x14ac:dyDescent="0.55000000000000004">
      <c r="B105" s="8" t="s">
        <v>141</v>
      </c>
      <c r="C105" s="8" t="s">
        <v>20</v>
      </c>
      <c r="D105" s="10" t="s">
        <v>142</v>
      </c>
      <c r="E105" s="8" t="s">
        <v>20</v>
      </c>
      <c r="F105" s="10" t="s">
        <v>142</v>
      </c>
      <c r="G105" s="8" t="s">
        <v>20</v>
      </c>
      <c r="H105" s="10" t="s">
        <v>142</v>
      </c>
      <c r="I105" s="8" t="s">
        <v>20</v>
      </c>
      <c r="J105" s="10" t="s">
        <v>142</v>
      </c>
    </row>
    <row r="106" spans="2:10" ht="42.75" x14ac:dyDescent="0.55000000000000004">
      <c r="B106" s="8" t="s">
        <v>143</v>
      </c>
      <c r="C106" s="8" t="s">
        <v>20</v>
      </c>
      <c r="D106" s="10" t="s">
        <v>142</v>
      </c>
      <c r="E106" s="8" t="s">
        <v>20</v>
      </c>
      <c r="F106" s="10" t="s">
        <v>142</v>
      </c>
      <c r="G106" s="8" t="s">
        <v>20</v>
      </c>
      <c r="H106" s="10" t="s">
        <v>142</v>
      </c>
      <c r="I106" s="8" t="s">
        <v>20</v>
      </c>
      <c r="J106" s="10" t="s">
        <v>142</v>
      </c>
    </row>
    <row r="107" spans="2:10" ht="23.25" x14ac:dyDescent="0.55000000000000004">
      <c r="B107" s="8" t="s">
        <v>144</v>
      </c>
      <c r="C107" s="8" t="s">
        <v>47</v>
      </c>
      <c r="D107" s="28" t="s">
        <v>24</v>
      </c>
      <c r="E107" s="8" t="s">
        <v>47</v>
      </c>
      <c r="F107" s="28" t="s">
        <v>24</v>
      </c>
      <c r="G107" s="8" t="s">
        <v>47</v>
      </c>
      <c r="H107" s="28" t="s">
        <v>24</v>
      </c>
      <c r="I107" s="8" t="s">
        <v>47</v>
      </c>
      <c r="J107" s="28" t="s">
        <v>24</v>
      </c>
    </row>
    <row r="108" spans="2:10" ht="23.25" x14ac:dyDescent="0.55000000000000004">
      <c r="B108" s="8" t="s">
        <v>145</v>
      </c>
      <c r="C108" s="8" t="s">
        <v>47</v>
      </c>
      <c r="D108" s="28" t="s">
        <v>24</v>
      </c>
      <c r="E108" s="8" t="s">
        <v>47</v>
      </c>
      <c r="F108" s="28" t="s">
        <v>24</v>
      </c>
      <c r="G108" s="8" t="s">
        <v>47</v>
      </c>
      <c r="H108" s="28" t="s">
        <v>24</v>
      </c>
      <c r="I108" s="8" t="s">
        <v>47</v>
      </c>
      <c r="J108" s="28" t="s">
        <v>24</v>
      </c>
    </row>
    <row r="109" spans="2:10" ht="23.25" x14ac:dyDescent="0.55000000000000004">
      <c r="B109" s="8" t="s">
        <v>146</v>
      </c>
      <c r="C109" s="8" t="s">
        <v>47</v>
      </c>
      <c r="D109" s="28" t="s">
        <v>24</v>
      </c>
      <c r="E109" s="8" t="s">
        <v>47</v>
      </c>
      <c r="F109" s="28" t="s">
        <v>24</v>
      </c>
      <c r="G109" s="8" t="s">
        <v>47</v>
      </c>
      <c r="H109" s="28" t="s">
        <v>24</v>
      </c>
      <c r="I109" s="8" t="s">
        <v>47</v>
      </c>
      <c r="J109" s="28" t="s">
        <v>24</v>
      </c>
    </row>
    <row r="110" spans="2:10" ht="23.25" x14ac:dyDescent="0.55000000000000004">
      <c r="B110" s="8" t="s">
        <v>147</v>
      </c>
      <c r="C110" s="8" t="s">
        <v>47</v>
      </c>
      <c r="D110" s="28" t="s">
        <v>24</v>
      </c>
      <c r="E110" s="8" t="s">
        <v>47</v>
      </c>
      <c r="F110" s="28" t="s">
        <v>24</v>
      </c>
      <c r="G110" s="8" t="s">
        <v>47</v>
      </c>
      <c r="H110" s="28" t="s">
        <v>24</v>
      </c>
      <c r="I110" s="8" t="s">
        <v>47</v>
      </c>
      <c r="J110" s="28" t="s">
        <v>24</v>
      </c>
    </row>
    <row r="111" spans="2:10" ht="23.25" x14ac:dyDescent="0.55000000000000004">
      <c r="B111" s="8" t="s">
        <v>148</v>
      </c>
      <c r="C111" s="8" t="s">
        <v>47</v>
      </c>
      <c r="D111" s="28" t="s">
        <v>24</v>
      </c>
      <c r="E111" s="8" t="s">
        <v>47</v>
      </c>
      <c r="F111" s="28" t="s">
        <v>24</v>
      </c>
      <c r="G111" s="8" t="s">
        <v>47</v>
      </c>
      <c r="H111" s="28" t="s">
        <v>24</v>
      </c>
      <c r="I111" s="8" t="s">
        <v>47</v>
      </c>
      <c r="J111" s="28" t="s">
        <v>24</v>
      </c>
    </row>
    <row r="112" spans="2:10" s="12" customFormat="1" x14ac:dyDescent="0.55000000000000004">
      <c r="B112" s="8" t="s">
        <v>149</v>
      </c>
      <c r="C112" s="8" t="s">
        <v>47</v>
      </c>
      <c r="D112" s="28" t="s">
        <v>24</v>
      </c>
      <c r="E112" s="8" t="s">
        <v>47</v>
      </c>
      <c r="F112" s="28" t="s">
        <v>24</v>
      </c>
      <c r="G112" s="8" t="s">
        <v>47</v>
      </c>
      <c r="H112" s="28" t="s">
        <v>24</v>
      </c>
      <c r="I112" s="8" t="s">
        <v>47</v>
      </c>
      <c r="J112" s="28" t="s">
        <v>24</v>
      </c>
    </row>
    <row r="113" spans="2:10" x14ac:dyDescent="0.55000000000000004">
      <c r="B113" s="8" t="s">
        <v>150</v>
      </c>
      <c r="C113" s="8" t="s">
        <v>47</v>
      </c>
      <c r="D113" s="28" t="s">
        <v>24</v>
      </c>
      <c r="E113" s="8" t="s">
        <v>47</v>
      </c>
      <c r="F113" s="28" t="s">
        <v>24</v>
      </c>
      <c r="G113" s="8" t="s">
        <v>47</v>
      </c>
      <c r="H113" s="28" t="s">
        <v>24</v>
      </c>
      <c r="I113" s="8" t="s">
        <v>47</v>
      </c>
      <c r="J113" s="28" t="s">
        <v>24</v>
      </c>
    </row>
    <row r="114" spans="2:10" x14ac:dyDescent="0.55000000000000004">
      <c r="B114" s="8" t="s">
        <v>151</v>
      </c>
      <c r="C114" s="8" t="s">
        <v>47</v>
      </c>
      <c r="D114" s="28" t="s">
        <v>24</v>
      </c>
      <c r="E114" s="8" t="s">
        <v>47</v>
      </c>
      <c r="F114" s="28" t="s">
        <v>24</v>
      </c>
      <c r="G114" s="8" t="s">
        <v>47</v>
      </c>
      <c r="H114" s="28" t="s">
        <v>24</v>
      </c>
      <c r="I114" s="8" t="s">
        <v>47</v>
      </c>
      <c r="J114" s="28" t="s">
        <v>24</v>
      </c>
    </row>
    <row r="115" spans="2:10" ht="42.75" x14ac:dyDescent="0.55000000000000004">
      <c r="B115" s="8" t="s">
        <v>152</v>
      </c>
      <c r="C115" s="8" t="s">
        <v>20</v>
      </c>
      <c r="D115" s="10" t="s">
        <v>142</v>
      </c>
      <c r="E115" s="8" t="s">
        <v>20</v>
      </c>
      <c r="F115" s="10" t="s">
        <v>142</v>
      </c>
      <c r="G115" s="8" t="s">
        <v>20</v>
      </c>
      <c r="H115" s="10" t="s">
        <v>142</v>
      </c>
      <c r="I115" s="8" t="s">
        <v>20</v>
      </c>
      <c r="J115" s="10" t="s">
        <v>142</v>
      </c>
    </row>
    <row r="116" spans="2:10" ht="23.25" x14ac:dyDescent="0.55000000000000004">
      <c r="B116" s="8" t="s">
        <v>153</v>
      </c>
      <c r="C116" s="8" t="s">
        <v>47</v>
      </c>
      <c r="D116" s="28" t="s">
        <v>24</v>
      </c>
      <c r="E116" s="8" t="s">
        <v>47</v>
      </c>
      <c r="F116" s="28" t="s">
        <v>24</v>
      </c>
      <c r="G116" s="8" t="s">
        <v>47</v>
      </c>
      <c r="H116" s="28" t="s">
        <v>24</v>
      </c>
      <c r="I116" s="8" t="s">
        <v>47</v>
      </c>
      <c r="J116" s="28" t="s">
        <v>24</v>
      </c>
    </row>
    <row r="117" spans="2:10" ht="34.9" x14ac:dyDescent="0.55000000000000004">
      <c r="B117" s="8" t="s">
        <v>154</v>
      </c>
      <c r="C117" s="11" t="s">
        <v>53</v>
      </c>
      <c r="D117" s="11"/>
      <c r="E117" s="11" t="s">
        <v>53</v>
      </c>
      <c r="F117" s="11"/>
      <c r="G117" s="11" t="s">
        <v>53</v>
      </c>
      <c r="H117" s="11"/>
      <c r="I117" s="11" t="s">
        <v>53</v>
      </c>
      <c r="J117" s="11"/>
    </row>
    <row r="118" spans="2:10" ht="57" x14ac:dyDescent="0.55000000000000004">
      <c r="B118" s="8" t="s">
        <v>155</v>
      </c>
      <c r="C118" s="8" t="s">
        <v>20</v>
      </c>
      <c r="D118" s="21" t="s">
        <v>156</v>
      </c>
      <c r="E118" s="8" t="s">
        <v>20</v>
      </c>
      <c r="F118" s="21" t="s">
        <v>156</v>
      </c>
      <c r="G118" s="8" t="s">
        <v>20</v>
      </c>
      <c r="H118" s="21" t="s">
        <v>156</v>
      </c>
      <c r="I118" s="8" t="s">
        <v>20</v>
      </c>
      <c r="J118" s="21" t="s">
        <v>156</v>
      </c>
    </row>
    <row r="119" spans="2:10" x14ac:dyDescent="0.55000000000000004">
      <c r="B119" s="8" t="s">
        <v>22</v>
      </c>
      <c r="C119" s="8" t="s">
        <v>23</v>
      </c>
      <c r="D119" s="29" t="s">
        <v>24</v>
      </c>
      <c r="E119" s="8" t="s">
        <v>23</v>
      </c>
      <c r="F119" s="29" t="s">
        <v>24</v>
      </c>
      <c r="G119" s="8" t="s">
        <v>23</v>
      </c>
      <c r="H119" s="29" t="s">
        <v>24</v>
      </c>
      <c r="I119" s="8" t="s">
        <v>23</v>
      </c>
      <c r="J119" s="29" t="s">
        <v>24</v>
      </c>
    </row>
    <row r="120" spans="2:10" x14ac:dyDescent="0.55000000000000004">
      <c r="B120" s="8" t="s">
        <v>25</v>
      </c>
      <c r="C120" s="8" t="s">
        <v>26</v>
      </c>
      <c r="D120" s="29" t="s">
        <v>24</v>
      </c>
      <c r="E120" s="8" t="s">
        <v>26</v>
      </c>
      <c r="F120" s="29" t="s">
        <v>24</v>
      </c>
      <c r="G120" s="8" t="s">
        <v>26</v>
      </c>
      <c r="H120" s="29" t="s">
        <v>24</v>
      </c>
      <c r="I120" s="8" t="s">
        <v>26</v>
      </c>
      <c r="J120" s="29" t="s">
        <v>24</v>
      </c>
    </row>
    <row r="121" spans="2:10" ht="57" x14ac:dyDescent="0.55000000000000004">
      <c r="B121" s="8" t="s">
        <v>157</v>
      </c>
      <c r="C121" s="8" t="s">
        <v>20</v>
      </c>
      <c r="D121" s="21" t="s">
        <v>156</v>
      </c>
      <c r="E121" s="8" t="s">
        <v>20</v>
      </c>
      <c r="F121" s="21" t="s">
        <v>156</v>
      </c>
      <c r="G121" s="8" t="s">
        <v>20</v>
      </c>
      <c r="H121" s="21" t="s">
        <v>156</v>
      </c>
      <c r="I121" s="8" t="s">
        <v>20</v>
      </c>
      <c r="J121" s="21" t="s">
        <v>156</v>
      </c>
    </row>
    <row r="122" spans="2:10" ht="57" x14ac:dyDescent="0.55000000000000004">
      <c r="B122" s="8" t="s">
        <v>158</v>
      </c>
      <c r="C122" s="8" t="s">
        <v>20</v>
      </c>
      <c r="D122" s="21" t="s">
        <v>156</v>
      </c>
      <c r="E122" s="8" t="s">
        <v>20</v>
      </c>
      <c r="F122" s="21" t="s">
        <v>156</v>
      </c>
      <c r="G122" s="8" t="s">
        <v>20</v>
      </c>
      <c r="H122" s="21" t="s">
        <v>156</v>
      </c>
      <c r="I122" s="8" t="s">
        <v>20</v>
      </c>
      <c r="J122" s="21" t="s">
        <v>156</v>
      </c>
    </row>
    <row r="123" spans="2:10" x14ac:dyDescent="0.55000000000000004">
      <c r="B123" s="8" t="s">
        <v>159</v>
      </c>
      <c r="C123" s="8" t="s">
        <v>47</v>
      </c>
      <c r="D123" s="29"/>
      <c r="E123" s="8" t="s">
        <v>47</v>
      </c>
      <c r="F123" s="29"/>
      <c r="G123" s="8" t="s">
        <v>47</v>
      </c>
      <c r="H123" s="29"/>
      <c r="I123" s="8" t="s">
        <v>47</v>
      </c>
      <c r="J123" s="29"/>
    </row>
    <row r="124" spans="2:10" ht="57" x14ac:dyDescent="0.55000000000000004">
      <c r="B124" s="8" t="s">
        <v>160</v>
      </c>
      <c r="C124" s="8" t="s">
        <v>20</v>
      </c>
      <c r="D124" s="21" t="s">
        <v>156</v>
      </c>
      <c r="E124" s="8" t="s">
        <v>20</v>
      </c>
      <c r="F124" s="21" t="s">
        <v>156</v>
      </c>
      <c r="G124" s="8" t="s">
        <v>20</v>
      </c>
      <c r="H124" s="21" t="s">
        <v>156</v>
      </c>
      <c r="I124" s="8" t="s">
        <v>20</v>
      </c>
      <c r="J124" s="21" t="s">
        <v>156</v>
      </c>
    </row>
    <row r="125" spans="2:10" ht="23.25" x14ac:dyDescent="0.55000000000000004">
      <c r="B125" s="8" t="s">
        <v>161</v>
      </c>
      <c r="C125" s="8" t="s">
        <v>47</v>
      </c>
      <c r="D125" s="29" t="s">
        <v>24</v>
      </c>
      <c r="E125" s="8" t="s">
        <v>47</v>
      </c>
      <c r="F125" s="29" t="s">
        <v>24</v>
      </c>
      <c r="G125" s="8" t="s">
        <v>47</v>
      </c>
      <c r="H125" s="29" t="s">
        <v>24</v>
      </c>
      <c r="I125" s="8" t="s">
        <v>47</v>
      </c>
      <c r="J125" s="29" t="s">
        <v>24</v>
      </c>
    </row>
    <row r="126" spans="2:10" ht="34.9" x14ac:dyDescent="0.55000000000000004">
      <c r="B126" s="8" t="s">
        <v>12</v>
      </c>
      <c r="C126" s="11" t="s">
        <v>53</v>
      </c>
      <c r="D126" s="11"/>
      <c r="E126" s="11" t="s">
        <v>53</v>
      </c>
      <c r="F126" s="11"/>
      <c r="G126" s="11" t="s">
        <v>53</v>
      </c>
      <c r="H126" s="11"/>
      <c r="I126" s="11" t="s">
        <v>53</v>
      </c>
      <c r="J126" s="11"/>
    </row>
    <row r="127" spans="2:10" x14ac:dyDescent="0.55000000000000004">
      <c r="B127" s="8" t="s">
        <v>162</v>
      </c>
      <c r="C127" s="8" t="s">
        <v>20</v>
      </c>
      <c r="D127" s="30" t="s">
        <v>163</v>
      </c>
      <c r="E127" s="8" t="s">
        <v>20</v>
      </c>
      <c r="F127" s="30" t="s">
        <v>163</v>
      </c>
      <c r="G127" s="8" t="s">
        <v>20</v>
      </c>
      <c r="H127" s="30" t="s">
        <v>163</v>
      </c>
      <c r="I127" s="8" t="s">
        <v>20</v>
      </c>
      <c r="J127" s="32" t="s">
        <v>163</v>
      </c>
    </row>
    <row r="128" spans="2:10" x14ac:dyDescent="0.55000000000000004">
      <c r="B128" s="8" t="s">
        <v>164</v>
      </c>
      <c r="C128" s="30" t="s">
        <v>20</v>
      </c>
      <c r="D128" s="30" t="s">
        <v>163</v>
      </c>
      <c r="E128" s="30" t="s">
        <v>20</v>
      </c>
      <c r="F128" s="30" t="s">
        <v>163</v>
      </c>
      <c r="G128" s="30" t="s">
        <v>20</v>
      </c>
      <c r="H128" s="30" t="s">
        <v>163</v>
      </c>
      <c r="I128" s="30" t="s">
        <v>20</v>
      </c>
      <c r="J128" s="32" t="s">
        <v>163</v>
      </c>
    </row>
    <row r="129" spans="2:10" x14ac:dyDescent="0.55000000000000004">
      <c r="B129" s="8" t="s">
        <v>165</v>
      </c>
      <c r="C129" s="8" t="s">
        <v>20</v>
      </c>
      <c r="D129" s="30" t="s">
        <v>166</v>
      </c>
      <c r="E129" s="8" t="s">
        <v>20</v>
      </c>
      <c r="F129" s="30" t="s">
        <v>166</v>
      </c>
      <c r="G129" s="8" t="s">
        <v>20</v>
      </c>
      <c r="H129" s="30" t="s">
        <v>166</v>
      </c>
      <c r="I129" s="8" t="s">
        <v>20</v>
      </c>
      <c r="J129" s="32" t="s">
        <v>166</v>
      </c>
    </row>
    <row r="130" spans="2:10" x14ac:dyDescent="0.55000000000000004">
      <c r="B130" s="8" t="s">
        <v>167</v>
      </c>
      <c r="C130" s="8" t="s">
        <v>20</v>
      </c>
      <c r="D130" s="30" t="s">
        <v>166</v>
      </c>
      <c r="E130" s="8" t="s">
        <v>20</v>
      </c>
      <c r="F130" s="30" t="s">
        <v>166</v>
      </c>
      <c r="G130" s="8" t="s">
        <v>20</v>
      </c>
      <c r="H130" s="30" t="s">
        <v>166</v>
      </c>
      <c r="I130" s="8" t="s">
        <v>20</v>
      </c>
      <c r="J130" s="32" t="s">
        <v>166</v>
      </c>
    </row>
    <row r="131" spans="2:10" ht="23.25" x14ac:dyDescent="0.55000000000000004">
      <c r="B131" s="8" t="s">
        <v>168</v>
      </c>
      <c r="C131" s="8" t="s">
        <v>169</v>
      </c>
      <c r="D131" s="30" t="s">
        <v>24</v>
      </c>
      <c r="E131" s="8" t="s">
        <v>169</v>
      </c>
      <c r="F131" s="30" t="s">
        <v>24</v>
      </c>
      <c r="G131" s="8" t="s">
        <v>169</v>
      </c>
      <c r="H131" s="30" t="s">
        <v>24</v>
      </c>
      <c r="I131" s="8" t="s">
        <v>169</v>
      </c>
      <c r="J131" s="32" t="s">
        <v>24</v>
      </c>
    </row>
    <row r="132" spans="2:10" ht="23.25" x14ac:dyDescent="0.55000000000000004">
      <c r="B132" s="8" t="s">
        <v>170</v>
      </c>
      <c r="C132" s="8" t="s">
        <v>169</v>
      </c>
      <c r="D132" s="30" t="s">
        <v>24</v>
      </c>
      <c r="E132" s="8" t="s">
        <v>169</v>
      </c>
      <c r="F132" s="30" t="s">
        <v>24</v>
      </c>
      <c r="G132" s="8" t="s">
        <v>169</v>
      </c>
      <c r="H132" s="30" t="s">
        <v>24</v>
      </c>
      <c r="I132" s="8" t="s">
        <v>169</v>
      </c>
      <c r="J132" s="32" t="s">
        <v>24</v>
      </c>
    </row>
    <row r="133" spans="2:10" ht="23.25" x14ac:dyDescent="0.55000000000000004">
      <c r="B133" s="8" t="s">
        <v>171</v>
      </c>
      <c r="C133" s="8" t="s">
        <v>169</v>
      </c>
      <c r="D133" s="30" t="s">
        <v>24</v>
      </c>
      <c r="E133" s="8" t="s">
        <v>169</v>
      </c>
      <c r="F133" s="30" t="s">
        <v>24</v>
      </c>
      <c r="G133" s="8" t="s">
        <v>169</v>
      </c>
      <c r="H133" s="30" t="s">
        <v>24</v>
      </c>
      <c r="I133" s="8" t="s">
        <v>169</v>
      </c>
      <c r="J133" s="32" t="s">
        <v>24</v>
      </c>
    </row>
    <row r="134" spans="2:10" ht="23.25" x14ac:dyDescent="0.55000000000000004">
      <c r="B134" s="8" t="s">
        <v>172</v>
      </c>
      <c r="C134" s="8" t="s">
        <v>169</v>
      </c>
      <c r="D134" s="30" t="s">
        <v>24</v>
      </c>
      <c r="E134" s="8" t="s">
        <v>169</v>
      </c>
      <c r="F134" s="30" t="s">
        <v>24</v>
      </c>
      <c r="G134" s="8" t="s">
        <v>169</v>
      </c>
      <c r="H134" s="30" t="s">
        <v>24</v>
      </c>
      <c r="I134" s="8" t="s">
        <v>169</v>
      </c>
      <c r="J134" s="32" t="s">
        <v>24</v>
      </c>
    </row>
    <row r="135" spans="2:10" x14ac:dyDescent="0.55000000000000004">
      <c r="B135" s="8" t="s">
        <v>173</v>
      </c>
      <c r="C135" s="8" t="s">
        <v>169</v>
      </c>
      <c r="D135" s="30" t="s">
        <v>24</v>
      </c>
      <c r="E135" s="8" t="s">
        <v>169</v>
      </c>
      <c r="F135" s="30" t="s">
        <v>24</v>
      </c>
      <c r="G135" s="8" t="s">
        <v>169</v>
      </c>
      <c r="H135" s="30" t="s">
        <v>24</v>
      </c>
      <c r="I135" s="8" t="s">
        <v>169</v>
      </c>
      <c r="J135" s="32" t="s">
        <v>24</v>
      </c>
    </row>
    <row r="136" spans="2:10" x14ac:dyDescent="0.55000000000000004">
      <c r="B136" s="8" t="s">
        <v>174</v>
      </c>
      <c r="C136" s="8" t="s">
        <v>169</v>
      </c>
      <c r="D136" s="30" t="s">
        <v>24</v>
      </c>
      <c r="E136" s="8" t="s">
        <v>169</v>
      </c>
      <c r="F136" s="30" t="s">
        <v>24</v>
      </c>
      <c r="G136" s="8" t="s">
        <v>169</v>
      </c>
      <c r="H136" s="30" t="s">
        <v>24</v>
      </c>
      <c r="I136" s="8" t="s">
        <v>169</v>
      </c>
      <c r="J136" s="32" t="s">
        <v>24</v>
      </c>
    </row>
    <row r="137" spans="2:10" x14ac:dyDescent="0.55000000000000004">
      <c r="B137" s="8" t="s">
        <v>175</v>
      </c>
      <c r="C137" s="8" t="s">
        <v>169</v>
      </c>
      <c r="D137" s="30" t="s">
        <v>24</v>
      </c>
      <c r="E137" s="8" t="s">
        <v>169</v>
      </c>
      <c r="F137" s="30" t="s">
        <v>24</v>
      </c>
      <c r="G137" s="8" t="s">
        <v>169</v>
      </c>
      <c r="H137" s="30" t="s">
        <v>24</v>
      </c>
      <c r="I137" s="8" t="s">
        <v>169</v>
      </c>
      <c r="J137" s="32" t="s">
        <v>24</v>
      </c>
    </row>
    <row r="138" spans="2:10" x14ac:dyDescent="0.55000000000000004">
      <c r="B138" s="8" t="s">
        <v>176</v>
      </c>
      <c r="C138" s="8" t="s">
        <v>169</v>
      </c>
      <c r="D138" s="30" t="s">
        <v>24</v>
      </c>
      <c r="E138" s="8" t="s">
        <v>169</v>
      </c>
      <c r="F138" s="30" t="s">
        <v>24</v>
      </c>
      <c r="G138" s="8" t="s">
        <v>169</v>
      </c>
      <c r="H138" s="30" t="s">
        <v>24</v>
      </c>
      <c r="I138" s="8" t="s">
        <v>169</v>
      </c>
      <c r="J138" s="32" t="s">
        <v>24</v>
      </c>
    </row>
    <row r="139" spans="2:10" s="12" customFormat="1" x14ac:dyDescent="0.55000000000000004">
      <c r="B139" s="8" t="s">
        <v>177</v>
      </c>
      <c r="C139" s="8" t="s">
        <v>169</v>
      </c>
      <c r="D139" s="30" t="s">
        <v>24</v>
      </c>
      <c r="E139" s="8" t="s">
        <v>169</v>
      </c>
      <c r="F139" s="30" t="s">
        <v>24</v>
      </c>
      <c r="G139" s="8" t="s">
        <v>169</v>
      </c>
      <c r="H139" s="30" t="s">
        <v>24</v>
      </c>
      <c r="I139" s="8" t="s">
        <v>169</v>
      </c>
      <c r="J139" s="32" t="s">
        <v>24</v>
      </c>
    </row>
    <row r="140" spans="2:10" x14ac:dyDescent="0.55000000000000004">
      <c r="B140" s="8" t="s">
        <v>178</v>
      </c>
      <c r="C140" s="8" t="s">
        <v>169</v>
      </c>
      <c r="D140" s="30" t="s">
        <v>24</v>
      </c>
      <c r="E140" s="8" t="s">
        <v>169</v>
      </c>
      <c r="F140" s="30" t="s">
        <v>24</v>
      </c>
      <c r="G140" s="8" t="s">
        <v>169</v>
      </c>
      <c r="H140" s="30" t="s">
        <v>24</v>
      </c>
      <c r="I140" s="8" t="s">
        <v>169</v>
      </c>
      <c r="J140" s="32" t="s">
        <v>24</v>
      </c>
    </row>
    <row r="141" spans="2:10" x14ac:dyDescent="0.55000000000000004">
      <c r="B141" s="8" t="s">
        <v>179</v>
      </c>
      <c r="C141" s="8" t="s">
        <v>169</v>
      </c>
      <c r="D141" s="30" t="s">
        <v>24</v>
      </c>
      <c r="E141" s="8" t="s">
        <v>169</v>
      </c>
      <c r="F141" s="30" t="s">
        <v>24</v>
      </c>
      <c r="G141" s="8" t="s">
        <v>169</v>
      </c>
      <c r="H141" s="30" t="s">
        <v>24</v>
      </c>
      <c r="I141" s="8" t="s">
        <v>169</v>
      </c>
      <c r="J141" s="32" t="s">
        <v>24</v>
      </c>
    </row>
    <row r="142" spans="2:10" x14ac:dyDescent="0.55000000000000004">
      <c r="B142" s="8" t="s">
        <v>176</v>
      </c>
      <c r="C142" s="8" t="s">
        <v>169</v>
      </c>
      <c r="D142" s="30" t="s">
        <v>24</v>
      </c>
      <c r="E142" s="8" t="s">
        <v>169</v>
      </c>
      <c r="F142" s="30" t="s">
        <v>24</v>
      </c>
      <c r="G142" s="8" t="s">
        <v>169</v>
      </c>
      <c r="H142" s="30" t="s">
        <v>24</v>
      </c>
      <c r="I142" s="8" t="s">
        <v>169</v>
      </c>
      <c r="J142" s="32" t="s">
        <v>24</v>
      </c>
    </row>
    <row r="143" spans="2:10" x14ac:dyDescent="0.55000000000000004">
      <c r="B143" s="8" t="s">
        <v>177</v>
      </c>
      <c r="C143" s="8" t="s">
        <v>169</v>
      </c>
      <c r="D143" s="30" t="s">
        <v>24</v>
      </c>
      <c r="E143" s="8" t="s">
        <v>169</v>
      </c>
      <c r="F143" s="30" t="s">
        <v>24</v>
      </c>
      <c r="G143" s="8" t="s">
        <v>169</v>
      </c>
      <c r="H143" s="30" t="s">
        <v>24</v>
      </c>
      <c r="I143" s="8" t="s">
        <v>169</v>
      </c>
      <c r="J143" s="32" t="s">
        <v>24</v>
      </c>
    </row>
    <row r="144" spans="2:10" s="12" customFormat="1" x14ac:dyDescent="0.55000000000000004">
      <c r="B144" s="8" t="s">
        <v>178</v>
      </c>
      <c r="C144" s="8" t="s">
        <v>169</v>
      </c>
      <c r="D144" s="30" t="s">
        <v>24</v>
      </c>
      <c r="E144" s="8" t="s">
        <v>169</v>
      </c>
      <c r="F144" s="30" t="s">
        <v>24</v>
      </c>
      <c r="G144" s="8" t="s">
        <v>169</v>
      </c>
      <c r="H144" s="30" t="s">
        <v>24</v>
      </c>
      <c r="I144" s="8" t="s">
        <v>169</v>
      </c>
      <c r="J144" s="32" t="s">
        <v>24</v>
      </c>
    </row>
    <row r="145" spans="2:10" x14ac:dyDescent="0.55000000000000004">
      <c r="B145" s="8" t="s">
        <v>180</v>
      </c>
      <c r="C145" s="8" t="s">
        <v>169</v>
      </c>
      <c r="D145" s="30" t="s">
        <v>24</v>
      </c>
      <c r="E145" s="8" t="s">
        <v>169</v>
      </c>
      <c r="F145" s="30" t="s">
        <v>24</v>
      </c>
      <c r="G145" s="8" t="s">
        <v>169</v>
      </c>
      <c r="H145" s="30" t="s">
        <v>24</v>
      </c>
      <c r="I145" s="8" t="s">
        <v>169</v>
      </c>
      <c r="J145" s="32" t="s">
        <v>24</v>
      </c>
    </row>
    <row r="146" spans="2:10" ht="63" customHeight="1" x14ac:dyDescent="0.55000000000000004">
      <c r="B146" s="8" t="s">
        <v>181</v>
      </c>
      <c r="C146" s="8" t="s">
        <v>169</v>
      </c>
      <c r="D146" s="30" t="s">
        <v>24</v>
      </c>
      <c r="E146" s="8" t="s">
        <v>169</v>
      </c>
      <c r="F146" s="30" t="s">
        <v>24</v>
      </c>
      <c r="G146" s="8" t="s">
        <v>169</v>
      </c>
      <c r="H146" s="30" t="s">
        <v>24</v>
      </c>
      <c r="I146" s="8" t="s">
        <v>169</v>
      </c>
      <c r="J146" s="32" t="s">
        <v>24</v>
      </c>
    </row>
    <row r="147" spans="2:10" x14ac:dyDescent="0.55000000000000004">
      <c r="B147" s="8" t="s">
        <v>182</v>
      </c>
      <c r="C147" s="8" t="s">
        <v>169</v>
      </c>
      <c r="D147" s="30" t="s">
        <v>24</v>
      </c>
      <c r="E147" s="8" t="s">
        <v>169</v>
      </c>
      <c r="F147" s="30" t="s">
        <v>24</v>
      </c>
      <c r="G147" s="8" t="s">
        <v>169</v>
      </c>
      <c r="H147" s="30" t="s">
        <v>24</v>
      </c>
      <c r="I147" s="8" t="s">
        <v>169</v>
      </c>
      <c r="J147" s="32" t="s">
        <v>24</v>
      </c>
    </row>
    <row r="148" spans="2:10" x14ac:dyDescent="0.55000000000000004">
      <c r="B148" s="8" t="s">
        <v>183</v>
      </c>
      <c r="C148" s="8" t="s">
        <v>169</v>
      </c>
      <c r="D148" s="30" t="s">
        <v>24</v>
      </c>
      <c r="E148" s="8" t="s">
        <v>169</v>
      </c>
      <c r="F148" s="30" t="s">
        <v>24</v>
      </c>
      <c r="G148" s="8" t="s">
        <v>169</v>
      </c>
      <c r="H148" s="30" t="s">
        <v>24</v>
      </c>
      <c r="I148" s="8" t="s">
        <v>169</v>
      </c>
      <c r="J148" s="32" t="s">
        <v>24</v>
      </c>
    </row>
    <row r="149" spans="2:10" x14ac:dyDescent="0.55000000000000004">
      <c r="B149" s="8" t="s">
        <v>184</v>
      </c>
      <c r="C149" s="8" t="s">
        <v>169</v>
      </c>
      <c r="D149" s="30" t="s">
        <v>24</v>
      </c>
      <c r="E149" s="8" t="s">
        <v>169</v>
      </c>
      <c r="F149" s="30" t="s">
        <v>24</v>
      </c>
      <c r="G149" s="8" t="s">
        <v>169</v>
      </c>
      <c r="H149" s="30" t="s">
        <v>24</v>
      </c>
      <c r="I149" s="8" t="s">
        <v>169</v>
      </c>
      <c r="J149" s="32" t="s">
        <v>24</v>
      </c>
    </row>
    <row r="150" spans="2:10" x14ac:dyDescent="0.55000000000000004">
      <c r="B150" s="8" t="s">
        <v>185</v>
      </c>
      <c r="C150" s="8" t="s">
        <v>169</v>
      </c>
      <c r="D150" s="30" t="s">
        <v>24</v>
      </c>
      <c r="E150" s="8" t="s">
        <v>169</v>
      </c>
      <c r="F150" s="30" t="s">
        <v>24</v>
      </c>
      <c r="G150" s="8" t="s">
        <v>169</v>
      </c>
      <c r="H150" s="30" t="s">
        <v>24</v>
      </c>
      <c r="I150" s="8" t="s">
        <v>169</v>
      </c>
      <c r="J150" s="32" t="s">
        <v>24</v>
      </c>
    </row>
    <row r="151" spans="2:10" x14ac:dyDescent="0.55000000000000004">
      <c r="B151" s="8" t="s">
        <v>186</v>
      </c>
      <c r="C151" s="8" t="s">
        <v>169</v>
      </c>
      <c r="D151" s="30" t="s">
        <v>24</v>
      </c>
      <c r="E151" s="8" t="s">
        <v>169</v>
      </c>
      <c r="F151" s="30" t="s">
        <v>24</v>
      </c>
      <c r="G151" s="8" t="s">
        <v>169</v>
      </c>
      <c r="H151" s="30" t="s">
        <v>24</v>
      </c>
      <c r="I151" s="8" t="s">
        <v>169</v>
      </c>
      <c r="J151" s="32" t="s">
        <v>24</v>
      </c>
    </row>
    <row r="152" spans="2:10" x14ac:dyDescent="0.55000000000000004">
      <c r="B152" s="8" t="s">
        <v>187</v>
      </c>
      <c r="C152" s="8" t="s">
        <v>169</v>
      </c>
      <c r="D152" s="30" t="s">
        <v>24</v>
      </c>
      <c r="E152" s="8" t="s">
        <v>169</v>
      </c>
      <c r="F152" s="30" t="s">
        <v>24</v>
      </c>
      <c r="G152" s="8" t="s">
        <v>169</v>
      </c>
      <c r="H152" s="30" t="s">
        <v>24</v>
      </c>
      <c r="I152" s="8" t="s">
        <v>169</v>
      </c>
      <c r="J152" s="32" t="s">
        <v>24</v>
      </c>
    </row>
    <row r="153" spans="2:10" x14ac:dyDescent="0.55000000000000004">
      <c r="B153" s="8" t="s">
        <v>188</v>
      </c>
      <c r="C153" s="8" t="s">
        <v>169</v>
      </c>
      <c r="D153" s="30" t="s">
        <v>24</v>
      </c>
      <c r="E153" s="8" t="s">
        <v>169</v>
      </c>
      <c r="F153" s="30" t="s">
        <v>24</v>
      </c>
      <c r="G153" s="8" t="s">
        <v>169</v>
      </c>
      <c r="H153" s="30" t="s">
        <v>24</v>
      </c>
      <c r="I153" s="8" t="s">
        <v>169</v>
      </c>
      <c r="J153" s="32" t="s">
        <v>24</v>
      </c>
    </row>
    <row r="154" spans="2:10" ht="34.9" x14ac:dyDescent="0.55000000000000004">
      <c r="B154" s="8" t="s">
        <v>189</v>
      </c>
      <c r="C154" s="11" t="s">
        <v>53</v>
      </c>
      <c r="D154" s="31"/>
      <c r="E154" s="11" t="s">
        <v>53</v>
      </c>
      <c r="F154" s="31"/>
      <c r="G154" s="11" t="s">
        <v>53</v>
      </c>
      <c r="H154" s="31"/>
      <c r="I154" s="11" t="s">
        <v>53</v>
      </c>
      <c r="J154" s="38"/>
    </row>
    <row r="155" spans="2:10" ht="28.5" x14ac:dyDescent="0.55000000000000004">
      <c r="B155" s="8" t="s">
        <v>190</v>
      </c>
      <c r="C155" s="8" t="s">
        <v>95</v>
      </c>
      <c r="D155" s="32" t="s">
        <v>191</v>
      </c>
      <c r="E155" s="8" t="s">
        <v>95</v>
      </c>
      <c r="F155" s="32" t="s">
        <v>191</v>
      </c>
      <c r="G155" s="8" t="s">
        <v>95</v>
      </c>
      <c r="H155" s="32" t="s">
        <v>191</v>
      </c>
      <c r="I155" s="8" t="s">
        <v>95</v>
      </c>
      <c r="J155" s="32" t="s">
        <v>191</v>
      </c>
    </row>
    <row r="156" spans="2:10" ht="28.5" x14ac:dyDescent="0.55000000000000004">
      <c r="B156" s="8" t="s">
        <v>192</v>
      </c>
      <c r="C156" s="8" t="s">
        <v>95</v>
      </c>
      <c r="D156" s="32" t="s">
        <v>191</v>
      </c>
      <c r="E156" s="8" t="s">
        <v>95</v>
      </c>
      <c r="F156" s="32" t="s">
        <v>191</v>
      </c>
      <c r="G156" s="8" t="s">
        <v>95</v>
      </c>
      <c r="H156" s="32" t="s">
        <v>191</v>
      </c>
      <c r="I156" s="8" t="s">
        <v>95</v>
      </c>
      <c r="J156" s="32" t="s">
        <v>191</v>
      </c>
    </row>
    <row r="157" spans="2:10" ht="28.5" x14ac:dyDescent="0.55000000000000004">
      <c r="B157" s="8" t="s">
        <v>193</v>
      </c>
      <c r="C157" s="8" t="s">
        <v>20</v>
      </c>
      <c r="D157" s="32" t="s">
        <v>191</v>
      </c>
      <c r="E157" s="8" t="s">
        <v>20</v>
      </c>
      <c r="F157" s="32" t="s">
        <v>191</v>
      </c>
      <c r="G157" s="8" t="s">
        <v>20</v>
      </c>
      <c r="H157" s="32" t="s">
        <v>191</v>
      </c>
      <c r="I157" s="8" t="s">
        <v>20</v>
      </c>
      <c r="J157" s="32" t="s">
        <v>191</v>
      </c>
    </row>
    <row r="158" spans="2:10" ht="28.5" x14ac:dyDescent="0.55000000000000004">
      <c r="B158" s="8" t="s">
        <v>194</v>
      </c>
      <c r="C158" s="8" t="s">
        <v>195</v>
      </c>
      <c r="D158" s="32" t="s">
        <v>191</v>
      </c>
      <c r="E158" s="8" t="s">
        <v>195</v>
      </c>
      <c r="F158" s="32" t="s">
        <v>191</v>
      </c>
      <c r="G158" s="8" t="s">
        <v>195</v>
      </c>
      <c r="H158" s="32" t="s">
        <v>191</v>
      </c>
      <c r="I158" s="8" t="s">
        <v>195</v>
      </c>
      <c r="J158" s="32" t="s">
        <v>191</v>
      </c>
    </row>
    <row r="159" spans="2:10" ht="28.5" x14ac:dyDescent="0.55000000000000004">
      <c r="B159" s="8" t="s">
        <v>196</v>
      </c>
      <c r="C159" s="8" t="s">
        <v>197</v>
      </c>
      <c r="D159" s="32" t="s">
        <v>191</v>
      </c>
      <c r="E159" s="8" t="s">
        <v>197</v>
      </c>
      <c r="F159" s="32" t="s">
        <v>191</v>
      </c>
      <c r="G159" s="8" t="s">
        <v>197</v>
      </c>
      <c r="H159" s="32" t="s">
        <v>191</v>
      </c>
      <c r="I159" s="8" t="s">
        <v>197</v>
      </c>
      <c r="J159" s="32" t="s">
        <v>191</v>
      </c>
    </row>
    <row r="160" spans="2:10" ht="34.9" x14ac:dyDescent="0.55000000000000004">
      <c r="B160" s="8" t="s">
        <v>198</v>
      </c>
      <c r="C160" s="11" t="s">
        <v>53</v>
      </c>
      <c r="D160" s="11"/>
      <c r="E160" s="11" t="s">
        <v>53</v>
      </c>
      <c r="F160" s="11"/>
      <c r="G160" s="11" t="s">
        <v>53</v>
      </c>
      <c r="H160" s="11"/>
      <c r="I160" s="11" t="s">
        <v>53</v>
      </c>
      <c r="J160" s="11"/>
    </row>
    <row r="161" spans="2:10" ht="28.5" x14ac:dyDescent="0.55000000000000004">
      <c r="B161" s="8" t="s">
        <v>199</v>
      </c>
      <c r="C161" s="8" t="s">
        <v>95</v>
      </c>
      <c r="D161" s="30" t="s">
        <v>200</v>
      </c>
      <c r="E161" s="8" t="s">
        <v>95</v>
      </c>
      <c r="F161" s="30" t="s">
        <v>200</v>
      </c>
      <c r="G161" s="8" t="s">
        <v>95</v>
      </c>
      <c r="H161" s="30" t="s">
        <v>200</v>
      </c>
      <c r="I161" s="8" t="s">
        <v>95</v>
      </c>
      <c r="J161" s="32" t="s">
        <v>200</v>
      </c>
    </row>
    <row r="162" spans="2:10" s="12" customFormat="1" ht="28.5" x14ac:dyDescent="0.55000000000000004">
      <c r="B162" s="8" t="s">
        <v>201</v>
      </c>
      <c r="C162" s="8" t="s">
        <v>20</v>
      </c>
      <c r="D162" s="30" t="s">
        <v>200</v>
      </c>
      <c r="E162" s="8" t="s">
        <v>20</v>
      </c>
      <c r="F162" s="30" t="s">
        <v>200</v>
      </c>
      <c r="G162" s="8" t="s">
        <v>20</v>
      </c>
      <c r="H162" s="30" t="s">
        <v>200</v>
      </c>
      <c r="I162" s="8" t="s">
        <v>20</v>
      </c>
      <c r="J162" s="32" t="s">
        <v>200</v>
      </c>
    </row>
    <row r="163" spans="2:10" ht="28.5" x14ac:dyDescent="0.55000000000000004">
      <c r="B163" s="8" t="s">
        <v>202</v>
      </c>
      <c r="C163" s="8" t="s">
        <v>20</v>
      </c>
      <c r="D163" s="30" t="s">
        <v>200</v>
      </c>
      <c r="E163" s="8" t="s">
        <v>20</v>
      </c>
      <c r="F163" s="30" t="s">
        <v>200</v>
      </c>
      <c r="G163" s="8" t="s">
        <v>20</v>
      </c>
      <c r="H163" s="30" t="s">
        <v>200</v>
      </c>
      <c r="I163" s="8" t="s">
        <v>20</v>
      </c>
      <c r="J163" s="32" t="s">
        <v>200</v>
      </c>
    </row>
    <row r="164" spans="2:10" x14ac:dyDescent="0.55000000000000004">
      <c r="B164" s="8" t="s">
        <v>203</v>
      </c>
      <c r="C164" s="8"/>
      <c r="D164" s="32"/>
      <c r="E164" s="8"/>
      <c r="F164" s="32"/>
      <c r="G164" s="8"/>
      <c r="H164" s="32"/>
      <c r="I164" s="8"/>
      <c r="J164" s="32"/>
    </row>
    <row r="165" spans="2:10" ht="28.5" x14ac:dyDescent="0.55000000000000004">
      <c r="B165" s="8" t="s">
        <v>204</v>
      </c>
      <c r="C165" s="8" t="s">
        <v>20</v>
      </c>
      <c r="D165" s="30" t="s">
        <v>200</v>
      </c>
      <c r="E165" s="8" t="s">
        <v>20</v>
      </c>
      <c r="F165" s="30" t="s">
        <v>200</v>
      </c>
      <c r="G165" s="8" t="s">
        <v>20</v>
      </c>
      <c r="H165" s="30" t="s">
        <v>200</v>
      </c>
      <c r="I165" s="8" t="s">
        <v>20</v>
      </c>
      <c r="J165" s="32" t="s">
        <v>200</v>
      </c>
    </row>
    <row r="166" spans="2:10" ht="28.5" x14ac:dyDescent="0.55000000000000004">
      <c r="B166" s="8" t="s">
        <v>205</v>
      </c>
      <c r="C166" s="8" t="s">
        <v>20</v>
      </c>
      <c r="D166" s="30" t="s">
        <v>200</v>
      </c>
      <c r="E166" s="8" t="s">
        <v>20</v>
      </c>
      <c r="F166" s="30" t="s">
        <v>200</v>
      </c>
      <c r="G166" s="8" t="s">
        <v>20</v>
      </c>
      <c r="H166" s="30" t="s">
        <v>200</v>
      </c>
      <c r="I166" s="8" t="s">
        <v>20</v>
      </c>
      <c r="J166" s="32" t="s">
        <v>200</v>
      </c>
    </row>
    <row r="167" spans="2:10" x14ac:dyDescent="0.55000000000000004">
      <c r="B167" s="8" t="s">
        <v>206</v>
      </c>
      <c r="C167" s="8" t="s">
        <v>49</v>
      </c>
      <c r="D167" s="30" t="s">
        <v>24</v>
      </c>
      <c r="E167" s="8" t="s">
        <v>49</v>
      </c>
      <c r="F167" s="30" t="s">
        <v>24</v>
      </c>
      <c r="G167" s="8" t="s">
        <v>49</v>
      </c>
      <c r="H167" s="30" t="s">
        <v>24</v>
      </c>
      <c r="I167" s="8" t="s">
        <v>49</v>
      </c>
      <c r="J167" s="32" t="s">
        <v>24</v>
      </c>
    </row>
    <row r="168" spans="2:10" ht="28.5" x14ac:dyDescent="0.55000000000000004">
      <c r="B168" s="8" t="s">
        <v>207</v>
      </c>
      <c r="C168" s="8" t="s">
        <v>20</v>
      </c>
      <c r="D168" s="30" t="s">
        <v>200</v>
      </c>
      <c r="E168" s="8" t="s">
        <v>20</v>
      </c>
      <c r="F168" s="30" t="s">
        <v>200</v>
      </c>
      <c r="G168" s="8" t="s">
        <v>20</v>
      </c>
      <c r="H168" s="30" t="s">
        <v>200</v>
      </c>
      <c r="I168" s="8" t="s">
        <v>20</v>
      </c>
      <c r="J168" s="32" t="s">
        <v>200</v>
      </c>
    </row>
    <row r="169" spans="2:10" ht="28.5" x14ac:dyDescent="0.55000000000000004">
      <c r="B169" s="8" t="s">
        <v>11</v>
      </c>
      <c r="C169" s="8" t="s">
        <v>20</v>
      </c>
      <c r="D169" s="30" t="s">
        <v>200</v>
      </c>
      <c r="E169" s="8" t="s">
        <v>20</v>
      </c>
      <c r="F169" s="30" t="s">
        <v>200</v>
      </c>
      <c r="G169" s="8" t="s">
        <v>20</v>
      </c>
      <c r="H169" s="30" t="s">
        <v>200</v>
      </c>
      <c r="I169" s="8" t="s">
        <v>20</v>
      </c>
      <c r="J169" s="32" t="s">
        <v>200</v>
      </c>
    </row>
    <row r="170" spans="2:10" ht="28.5" x14ac:dyDescent="0.55000000000000004">
      <c r="B170" s="8" t="s">
        <v>208</v>
      </c>
      <c r="C170" s="8" t="s">
        <v>20</v>
      </c>
      <c r="D170" s="30" t="s">
        <v>200</v>
      </c>
      <c r="E170" s="8" t="s">
        <v>20</v>
      </c>
      <c r="F170" s="30" t="s">
        <v>200</v>
      </c>
      <c r="G170" s="8" t="s">
        <v>20</v>
      </c>
      <c r="H170" s="30" t="s">
        <v>200</v>
      </c>
      <c r="I170" s="8" t="s">
        <v>20</v>
      </c>
      <c r="J170" s="32" t="s">
        <v>200</v>
      </c>
    </row>
    <row r="171" spans="2:10" ht="28.5" x14ac:dyDescent="0.55000000000000004">
      <c r="B171" s="8" t="s">
        <v>209</v>
      </c>
      <c r="C171" s="8" t="s">
        <v>20</v>
      </c>
      <c r="D171" s="30" t="s">
        <v>200</v>
      </c>
      <c r="E171" s="8" t="s">
        <v>20</v>
      </c>
      <c r="F171" s="30" t="s">
        <v>200</v>
      </c>
      <c r="G171" s="8" t="s">
        <v>20</v>
      </c>
      <c r="H171" s="30" t="s">
        <v>200</v>
      </c>
      <c r="I171" s="8" t="s">
        <v>20</v>
      </c>
      <c r="J171" s="32" t="s">
        <v>200</v>
      </c>
    </row>
    <row r="172" spans="2:10" ht="28.5" x14ac:dyDescent="0.55000000000000004">
      <c r="B172" s="8" t="s">
        <v>210</v>
      </c>
      <c r="C172" s="8" t="s">
        <v>20</v>
      </c>
      <c r="D172" s="30" t="s">
        <v>200</v>
      </c>
      <c r="E172" s="8" t="s">
        <v>20</v>
      </c>
      <c r="F172" s="30" t="s">
        <v>200</v>
      </c>
      <c r="G172" s="8" t="s">
        <v>20</v>
      </c>
      <c r="H172" s="30" t="s">
        <v>200</v>
      </c>
      <c r="I172" s="8" t="s">
        <v>20</v>
      </c>
      <c r="J172" s="32" t="s">
        <v>200</v>
      </c>
    </row>
    <row r="173" spans="2:10" x14ac:dyDescent="0.55000000000000004">
      <c r="B173" s="8" t="s">
        <v>188</v>
      </c>
      <c r="C173" s="8" t="s">
        <v>49</v>
      </c>
      <c r="D173" s="30" t="s">
        <v>24</v>
      </c>
      <c r="E173" s="8" t="s">
        <v>49</v>
      </c>
      <c r="F173" s="30" t="s">
        <v>24</v>
      </c>
      <c r="G173" s="8" t="s">
        <v>49</v>
      </c>
      <c r="H173" s="30" t="s">
        <v>24</v>
      </c>
      <c r="I173" s="8" t="s">
        <v>49</v>
      </c>
      <c r="J173" s="32" t="s">
        <v>24</v>
      </c>
    </row>
    <row r="174" spans="2:10" x14ac:dyDescent="0.55000000000000004">
      <c r="B174" s="8" t="s">
        <v>211</v>
      </c>
      <c r="C174" s="8" t="s">
        <v>169</v>
      </c>
      <c r="D174" s="30" t="s">
        <v>24</v>
      </c>
      <c r="E174" s="8" t="s">
        <v>169</v>
      </c>
      <c r="F174" s="30" t="s">
        <v>24</v>
      </c>
      <c r="G174" s="8" t="s">
        <v>169</v>
      </c>
      <c r="H174" s="30" t="s">
        <v>24</v>
      </c>
      <c r="I174" s="8" t="s">
        <v>169</v>
      </c>
      <c r="J174" s="32" t="s">
        <v>24</v>
      </c>
    </row>
    <row r="175" spans="2:10" x14ac:dyDescent="0.55000000000000004">
      <c r="B175" s="8" t="s">
        <v>203</v>
      </c>
      <c r="C175" s="8" t="s">
        <v>169</v>
      </c>
      <c r="D175" s="30" t="s">
        <v>24</v>
      </c>
      <c r="E175" s="8" t="s">
        <v>169</v>
      </c>
      <c r="F175" s="30" t="s">
        <v>24</v>
      </c>
      <c r="G175" s="8" t="s">
        <v>169</v>
      </c>
      <c r="H175" s="30" t="s">
        <v>24</v>
      </c>
      <c r="I175" s="8" t="s">
        <v>169</v>
      </c>
      <c r="J175" s="32" t="s">
        <v>24</v>
      </c>
    </row>
    <row r="176" spans="2:10" x14ac:dyDescent="0.55000000000000004">
      <c r="B176" s="8" t="s">
        <v>212</v>
      </c>
      <c r="C176" s="8" t="s">
        <v>169</v>
      </c>
      <c r="D176" s="30" t="s">
        <v>24</v>
      </c>
      <c r="E176" s="8" t="s">
        <v>169</v>
      </c>
      <c r="F176" s="30" t="s">
        <v>24</v>
      </c>
      <c r="G176" s="8" t="s">
        <v>169</v>
      </c>
      <c r="H176" s="30" t="s">
        <v>24</v>
      </c>
      <c r="I176" s="8" t="s">
        <v>169</v>
      </c>
      <c r="J176" s="32" t="s">
        <v>24</v>
      </c>
    </row>
    <row r="177" spans="2:10" x14ac:dyDescent="0.55000000000000004">
      <c r="B177" s="8" t="s">
        <v>213</v>
      </c>
      <c r="C177" s="8" t="s">
        <v>169</v>
      </c>
      <c r="D177" s="30" t="s">
        <v>24</v>
      </c>
      <c r="E177" s="8" t="s">
        <v>169</v>
      </c>
      <c r="F177" s="30" t="s">
        <v>24</v>
      </c>
      <c r="G177" s="8" t="s">
        <v>169</v>
      </c>
      <c r="H177" s="30" t="s">
        <v>24</v>
      </c>
      <c r="I177" s="8" t="s">
        <v>169</v>
      </c>
      <c r="J177" s="32" t="s">
        <v>24</v>
      </c>
    </row>
    <row r="178" spans="2:10" x14ac:dyDescent="0.55000000000000004">
      <c r="B178" s="8" t="s">
        <v>214</v>
      </c>
      <c r="C178" s="8" t="s">
        <v>169</v>
      </c>
      <c r="D178" s="30" t="s">
        <v>24</v>
      </c>
      <c r="E178" s="8" t="s">
        <v>169</v>
      </c>
      <c r="F178" s="30" t="s">
        <v>24</v>
      </c>
      <c r="G178" s="8" t="s">
        <v>169</v>
      </c>
      <c r="H178" s="30" t="s">
        <v>24</v>
      </c>
      <c r="I178" s="8" t="s">
        <v>169</v>
      </c>
      <c r="J178" s="32" t="s">
        <v>24</v>
      </c>
    </row>
    <row r="179" spans="2:10" ht="34.9" x14ac:dyDescent="0.55000000000000004">
      <c r="B179" s="8" t="s">
        <v>215</v>
      </c>
      <c r="C179" s="11" t="s">
        <v>53</v>
      </c>
      <c r="D179" s="11"/>
      <c r="E179" s="11" t="s">
        <v>53</v>
      </c>
      <c r="F179" s="11"/>
      <c r="G179" s="11" t="s">
        <v>53</v>
      </c>
      <c r="H179" s="11"/>
      <c r="I179" s="11" t="s">
        <v>53</v>
      </c>
      <c r="J179" s="11"/>
    </row>
    <row r="180" spans="2:10" ht="28.5" x14ac:dyDescent="0.55000000000000004">
      <c r="B180" s="8" t="s">
        <v>216</v>
      </c>
      <c r="C180" s="8" t="s">
        <v>95</v>
      </c>
      <c r="D180" s="30" t="s">
        <v>217</v>
      </c>
      <c r="E180" s="8" t="s">
        <v>95</v>
      </c>
      <c r="F180" s="30" t="s">
        <v>217</v>
      </c>
      <c r="G180" s="8" t="s">
        <v>95</v>
      </c>
      <c r="H180" s="30" t="s">
        <v>217</v>
      </c>
      <c r="I180" s="8" t="s">
        <v>95</v>
      </c>
      <c r="J180" s="32" t="s">
        <v>217</v>
      </c>
    </row>
    <row r="181" spans="2:10" ht="28.5" x14ac:dyDescent="0.55000000000000004">
      <c r="B181" s="8" t="s">
        <v>218</v>
      </c>
      <c r="C181" s="8" t="s">
        <v>20</v>
      </c>
      <c r="D181" s="30" t="s">
        <v>217</v>
      </c>
      <c r="E181" s="8" t="s">
        <v>20</v>
      </c>
      <c r="F181" s="30" t="s">
        <v>217</v>
      </c>
      <c r="G181" s="8" t="s">
        <v>20</v>
      </c>
      <c r="H181" s="30" t="s">
        <v>217</v>
      </c>
      <c r="I181" s="8" t="s">
        <v>20</v>
      </c>
      <c r="J181" s="32" t="s">
        <v>217</v>
      </c>
    </row>
    <row r="182" spans="2:10" x14ac:dyDescent="0.55000000000000004">
      <c r="B182" s="8" t="s">
        <v>202</v>
      </c>
      <c r="C182" s="8" t="s">
        <v>169</v>
      </c>
      <c r="D182" s="30" t="s">
        <v>24</v>
      </c>
      <c r="E182" s="8" t="s">
        <v>169</v>
      </c>
      <c r="F182" s="30" t="s">
        <v>24</v>
      </c>
      <c r="G182" s="8" t="s">
        <v>169</v>
      </c>
      <c r="H182" s="30" t="s">
        <v>24</v>
      </c>
      <c r="I182" s="8" t="s">
        <v>169</v>
      </c>
      <c r="J182" s="32" t="s">
        <v>24</v>
      </c>
    </row>
    <row r="183" spans="2:10" x14ac:dyDescent="0.55000000000000004">
      <c r="B183" s="8" t="s">
        <v>219</v>
      </c>
      <c r="C183" s="8" t="s">
        <v>169</v>
      </c>
      <c r="D183" s="30" t="s">
        <v>24</v>
      </c>
      <c r="E183" s="8" t="s">
        <v>169</v>
      </c>
      <c r="F183" s="30" t="s">
        <v>24</v>
      </c>
      <c r="G183" s="8" t="s">
        <v>169</v>
      </c>
      <c r="H183" s="30" t="s">
        <v>24</v>
      </c>
      <c r="I183" s="8" t="s">
        <v>169</v>
      </c>
      <c r="J183" s="32" t="s">
        <v>24</v>
      </c>
    </row>
    <row r="184" spans="2:10" x14ac:dyDescent="0.55000000000000004">
      <c r="B184" s="8" t="s">
        <v>220</v>
      </c>
      <c r="C184" s="8" t="s">
        <v>169</v>
      </c>
      <c r="D184" s="30" t="s">
        <v>24</v>
      </c>
      <c r="E184" s="8" t="s">
        <v>169</v>
      </c>
      <c r="F184" s="30" t="s">
        <v>24</v>
      </c>
      <c r="G184" s="8" t="s">
        <v>169</v>
      </c>
      <c r="H184" s="30" t="s">
        <v>24</v>
      </c>
      <c r="I184" s="8" t="s">
        <v>169</v>
      </c>
      <c r="J184" s="32" t="s">
        <v>24</v>
      </c>
    </row>
    <row r="185" spans="2:10" s="12" customFormat="1" x14ac:dyDescent="0.55000000000000004">
      <c r="B185" s="8" t="s">
        <v>221</v>
      </c>
      <c r="C185" s="8" t="s">
        <v>169</v>
      </c>
      <c r="D185" s="30" t="s">
        <v>24</v>
      </c>
      <c r="E185" s="8" t="s">
        <v>169</v>
      </c>
      <c r="F185" s="30" t="s">
        <v>24</v>
      </c>
      <c r="G185" s="8" t="s">
        <v>169</v>
      </c>
      <c r="H185" s="30" t="s">
        <v>24</v>
      </c>
      <c r="I185" s="8" t="s">
        <v>169</v>
      </c>
      <c r="J185" s="32" t="s">
        <v>24</v>
      </c>
    </row>
    <row r="186" spans="2:10" ht="63.75" customHeight="1" x14ac:dyDescent="0.55000000000000004">
      <c r="B186" s="8" t="s">
        <v>222</v>
      </c>
      <c r="C186" s="8" t="s">
        <v>169</v>
      </c>
      <c r="D186" s="30" t="s">
        <v>24</v>
      </c>
      <c r="E186" s="8" t="s">
        <v>169</v>
      </c>
      <c r="F186" s="30" t="s">
        <v>24</v>
      </c>
      <c r="G186" s="8" t="s">
        <v>169</v>
      </c>
      <c r="H186" s="30" t="s">
        <v>24</v>
      </c>
      <c r="I186" s="8" t="s">
        <v>169</v>
      </c>
      <c r="J186" s="32" t="s">
        <v>24</v>
      </c>
    </row>
    <row r="187" spans="2:10" x14ac:dyDescent="0.55000000000000004">
      <c r="B187" s="8" t="s">
        <v>214</v>
      </c>
      <c r="C187" s="8" t="s">
        <v>169</v>
      </c>
      <c r="D187" s="30" t="s">
        <v>24</v>
      </c>
      <c r="E187" s="8" t="s">
        <v>169</v>
      </c>
      <c r="F187" s="30" t="s">
        <v>24</v>
      </c>
      <c r="G187" s="8" t="s">
        <v>169</v>
      </c>
      <c r="H187" s="30" t="s">
        <v>24</v>
      </c>
      <c r="I187" s="8" t="s">
        <v>169</v>
      </c>
      <c r="J187" s="32" t="s">
        <v>24</v>
      </c>
    </row>
    <row r="188" spans="2:10" x14ac:dyDescent="0.55000000000000004">
      <c r="B188" s="8" t="s">
        <v>223</v>
      </c>
      <c r="C188" s="8" t="s">
        <v>169</v>
      </c>
      <c r="D188" s="30" t="s">
        <v>24</v>
      </c>
      <c r="E188" s="8" t="s">
        <v>169</v>
      </c>
      <c r="F188" s="30" t="s">
        <v>24</v>
      </c>
      <c r="G188" s="8" t="s">
        <v>169</v>
      </c>
      <c r="H188" s="30" t="s">
        <v>24</v>
      </c>
      <c r="I188" s="8" t="s">
        <v>169</v>
      </c>
      <c r="J188" s="32" t="s">
        <v>24</v>
      </c>
    </row>
    <row r="189" spans="2:10" x14ac:dyDescent="0.55000000000000004">
      <c r="B189" s="8" t="s">
        <v>220</v>
      </c>
      <c r="C189" s="8" t="s">
        <v>169</v>
      </c>
      <c r="D189" s="30" t="s">
        <v>24</v>
      </c>
      <c r="E189" s="8" t="s">
        <v>169</v>
      </c>
      <c r="F189" s="30" t="s">
        <v>24</v>
      </c>
      <c r="G189" s="8" t="s">
        <v>169</v>
      </c>
      <c r="H189" s="30" t="s">
        <v>24</v>
      </c>
      <c r="I189" s="8" t="s">
        <v>169</v>
      </c>
      <c r="J189" s="32" t="s">
        <v>24</v>
      </c>
    </row>
    <row r="190" spans="2:10" x14ac:dyDescent="0.55000000000000004">
      <c r="B190" s="8" t="s">
        <v>224</v>
      </c>
      <c r="C190" s="8" t="s">
        <v>169</v>
      </c>
      <c r="D190" s="30" t="s">
        <v>24</v>
      </c>
      <c r="E190" s="8" t="s">
        <v>169</v>
      </c>
      <c r="F190" s="30" t="s">
        <v>24</v>
      </c>
      <c r="G190" s="8" t="s">
        <v>169</v>
      </c>
      <c r="H190" s="30" t="s">
        <v>24</v>
      </c>
      <c r="I190" s="8" t="s">
        <v>169</v>
      </c>
      <c r="J190" s="32" t="s">
        <v>24</v>
      </c>
    </row>
    <row r="191" spans="2:10" x14ac:dyDescent="0.55000000000000004">
      <c r="B191" s="8" t="s">
        <v>221</v>
      </c>
      <c r="C191" s="8" t="s">
        <v>169</v>
      </c>
      <c r="D191" s="30" t="s">
        <v>24</v>
      </c>
      <c r="E191" s="8" t="s">
        <v>169</v>
      </c>
      <c r="F191" s="30" t="s">
        <v>24</v>
      </c>
      <c r="G191" s="8" t="s">
        <v>169</v>
      </c>
      <c r="H191" s="30" t="s">
        <v>24</v>
      </c>
      <c r="I191" s="8" t="s">
        <v>169</v>
      </c>
      <c r="J191" s="32" t="s">
        <v>24</v>
      </c>
    </row>
    <row r="192" spans="2:10" x14ac:dyDescent="0.55000000000000004">
      <c r="B192" s="8" t="s">
        <v>222</v>
      </c>
      <c r="C192" s="8" t="s">
        <v>169</v>
      </c>
      <c r="D192" s="30" t="s">
        <v>24</v>
      </c>
      <c r="E192" s="8" t="s">
        <v>169</v>
      </c>
      <c r="F192" s="30" t="s">
        <v>24</v>
      </c>
      <c r="G192" s="8" t="s">
        <v>169</v>
      </c>
      <c r="H192" s="30" t="s">
        <v>24</v>
      </c>
      <c r="I192" s="8" t="s">
        <v>169</v>
      </c>
      <c r="J192" s="32" t="s">
        <v>24</v>
      </c>
    </row>
    <row r="193" spans="2:10" x14ac:dyDescent="0.55000000000000004">
      <c r="B193" s="8" t="s">
        <v>225</v>
      </c>
      <c r="C193" s="8" t="s">
        <v>169</v>
      </c>
      <c r="D193" s="30" t="s">
        <v>24</v>
      </c>
      <c r="E193" s="8" t="s">
        <v>169</v>
      </c>
      <c r="F193" s="30" t="s">
        <v>24</v>
      </c>
      <c r="G193" s="8" t="s">
        <v>169</v>
      </c>
      <c r="H193" s="30" t="s">
        <v>24</v>
      </c>
      <c r="I193" s="8" t="s">
        <v>169</v>
      </c>
      <c r="J193" s="32" t="s">
        <v>24</v>
      </c>
    </row>
    <row r="194" spans="2:10" x14ac:dyDescent="0.55000000000000004">
      <c r="B194" s="8" t="s">
        <v>214</v>
      </c>
      <c r="C194" s="8" t="s">
        <v>169</v>
      </c>
      <c r="D194" s="30" t="s">
        <v>24</v>
      </c>
      <c r="E194" s="8" t="s">
        <v>169</v>
      </c>
      <c r="F194" s="30" t="s">
        <v>24</v>
      </c>
      <c r="G194" s="8" t="s">
        <v>169</v>
      </c>
      <c r="H194" s="30" t="s">
        <v>24</v>
      </c>
      <c r="I194" s="8" t="s">
        <v>169</v>
      </c>
      <c r="J194" s="32" t="s">
        <v>24</v>
      </c>
    </row>
    <row r="195" spans="2:10" ht="28.5" x14ac:dyDescent="0.55000000000000004">
      <c r="B195" s="8" t="s">
        <v>226</v>
      </c>
      <c r="C195" s="8" t="s">
        <v>95</v>
      </c>
      <c r="D195" s="30" t="s">
        <v>227</v>
      </c>
      <c r="E195" s="8" t="s">
        <v>95</v>
      </c>
      <c r="F195" s="30" t="s">
        <v>227</v>
      </c>
      <c r="G195" s="8" t="s">
        <v>95</v>
      </c>
      <c r="H195" s="30" t="s">
        <v>227</v>
      </c>
      <c r="I195" s="8" t="s">
        <v>95</v>
      </c>
      <c r="J195" s="32" t="s">
        <v>227</v>
      </c>
    </row>
    <row r="196" spans="2:10" ht="28.5" x14ac:dyDescent="0.55000000000000004">
      <c r="B196" s="8" t="s">
        <v>228</v>
      </c>
      <c r="C196" s="8" t="s">
        <v>20</v>
      </c>
      <c r="D196" s="30" t="s">
        <v>227</v>
      </c>
      <c r="E196" s="8" t="s">
        <v>20</v>
      </c>
      <c r="F196" s="30" t="s">
        <v>227</v>
      </c>
      <c r="G196" s="8" t="s">
        <v>20</v>
      </c>
      <c r="H196" s="30" t="s">
        <v>227</v>
      </c>
      <c r="I196" s="8" t="s">
        <v>20</v>
      </c>
      <c r="J196" s="32" t="s">
        <v>227</v>
      </c>
    </row>
    <row r="197" spans="2:10" s="12" customFormat="1" x14ac:dyDescent="0.55000000000000004">
      <c r="B197" s="8" t="s">
        <v>229</v>
      </c>
      <c r="C197" s="8" t="s">
        <v>169</v>
      </c>
      <c r="D197" s="30" t="s">
        <v>24</v>
      </c>
      <c r="E197" s="8" t="s">
        <v>169</v>
      </c>
      <c r="F197" s="30" t="s">
        <v>24</v>
      </c>
      <c r="G197" s="8" t="s">
        <v>169</v>
      </c>
      <c r="H197" s="30" t="s">
        <v>24</v>
      </c>
      <c r="I197" s="8" t="s">
        <v>169</v>
      </c>
      <c r="J197" s="32" t="s">
        <v>24</v>
      </c>
    </row>
    <row r="198" spans="2:10" x14ac:dyDescent="0.55000000000000004">
      <c r="B198" s="8" t="s">
        <v>202</v>
      </c>
      <c r="C198" s="8" t="s">
        <v>169</v>
      </c>
      <c r="D198" s="30" t="s">
        <v>24</v>
      </c>
      <c r="E198" s="8" t="s">
        <v>169</v>
      </c>
      <c r="F198" s="30" t="s">
        <v>24</v>
      </c>
      <c r="G198" s="8" t="s">
        <v>169</v>
      </c>
      <c r="H198" s="30" t="s">
        <v>24</v>
      </c>
      <c r="I198" s="8" t="s">
        <v>169</v>
      </c>
      <c r="J198" s="32" t="s">
        <v>24</v>
      </c>
    </row>
    <row r="199" spans="2:10" x14ac:dyDescent="0.55000000000000004">
      <c r="B199" s="8" t="s">
        <v>230</v>
      </c>
      <c r="C199" s="8" t="s">
        <v>169</v>
      </c>
      <c r="D199" s="30" t="s">
        <v>24</v>
      </c>
      <c r="E199" s="8" t="s">
        <v>169</v>
      </c>
      <c r="F199" s="30" t="s">
        <v>24</v>
      </c>
      <c r="G199" s="8" t="s">
        <v>169</v>
      </c>
      <c r="H199" s="30" t="s">
        <v>24</v>
      </c>
      <c r="I199" s="8" t="s">
        <v>169</v>
      </c>
      <c r="J199" s="32" t="s">
        <v>24</v>
      </c>
    </row>
    <row r="200" spans="2:10" x14ac:dyDescent="0.55000000000000004">
      <c r="B200" s="8" t="s">
        <v>231</v>
      </c>
      <c r="C200" s="8" t="s">
        <v>169</v>
      </c>
      <c r="D200" s="30" t="s">
        <v>24</v>
      </c>
      <c r="E200" s="8" t="s">
        <v>169</v>
      </c>
      <c r="F200" s="30" t="s">
        <v>24</v>
      </c>
      <c r="G200" s="8" t="s">
        <v>169</v>
      </c>
      <c r="H200" s="30" t="s">
        <v>24</v>
      </c>
      <c r="I200" s="8" t="s">
        <v>169</v>
      </c>
      <c r="J200" s="32" t="s">
        <v>24</v>
      </c>
    </row>
    <row r="201" spans="2:10" x14ac:dyDescent="0.55000000000000004">
      <c r="B201" s="8" t="s">
        <v>232</v>
      </c>
      <c r="C201" s="8" t="s">
        <v>169</v>
      </c>
      <c r="D201" s="30" t="s">
        <v>24</v>
      </c>
      <c r="E201" s="8" t="s">
        <v>169</v>
      </c>
      <c r="F201" s="30" t="s">
        <v>24</v>
      </c>
      <c r="G201" s="8" t="s">
        <v>169</v>
      </c>
      <c r="H201" s="30" t="s">
        <v>24</v>
      </c>
      <c r="I201" s="8" t="s">
        <v>169</v>
      </c>
      <c r="J201" s="32" t="s">
        <v>24</v>
      </c>
    </row>
    <row r="202" spans="2:10" x14ac:dyDescent="0.55000000000000004">
      <c r="B202" s="8" t="s">
        <v>233</v>
      </c>
      <c r="C202" s="8" t="s">
        <v>169</v>
      </c>
      <c r="D202" s="30" t="s">
        <v>24</v>
      </c>
      <c r="E202" s="8" t="s">
        <v>169</v>
      </c>
      <c r="F202" s="30" t="s">
        <v>24</v>
      </c>
      <c r="G202" s="8" t="s">
        <v>169</v>
      </c>
      <c r="H202" s="30" t="s">
        <v>24</v>
      </c>
      <c r="I202" s="8" t="s">
        <v>169</v>
      </c>
      <c r="J202" s="32" t="s">
        <v>24</v>
      </c>
    </row>
    <row r="203" spans="2:10" x14ac:dyDescent="0.55000000000000004">
      <c r="B203" s="8" t="s">
        <v>234</v>
      </c>
      <c r="C203" s="8" t="s">
        <v>169</v>
      </c>
      <c r="D203" s="30" t="s">
        <v>24</v>
      </c>
      <c r="E203" s="8" t="s">
        <v>169</v>
      </c>
      <c r="F203" s="30" t="s">
        <v>24</v>
      </c>
      <c r="G203" s="8" t="s">
        <v>169</v>
      </c>
      <c r="H203" s="30" t="s">
        <v>24</v>
      </c>
      <c r="I203" s="8" t="s">
        <v>169</v>
      </c>
      <c r="J203" s="32" t="s">
        <v>24</v>
      </c>
    </row>
    <row r="204" spans="2:10" ht="34.9" x14ac:dyDescent="0.55000000000000004">
      <c r="B204" s="8" t="s">
        <v>13</v>
      </c>
      <c r="C204" s="11" t="s">
        <v>53</v>
      </c>
      <c r="D204" s="33"/>
      <c r="E204" s="11" t="s">
        <v>53</v>
      </c>
      <c r="F204" s="33"/>
      <c r="G204" s="11" t="s">
        <v>53</v>
      </c>
      <c r="H204" s="33"/>
      <c r="I204" s="11" t="s">
        <v>53</v>
      </c>
      <c r="J204" s="33"/>
    </row>
    <row r="205" spans="2:10" ht="28.5" x14ac:dyDescent="0.55000000000000004">
      <c r="B205" s="8" t="s">
        <v>235</v>
      </c>
      <c r="C205" s="8" t="s">
        <v>95</v>
      </c>
      <c r="D205" s="30" t="s">
        <v>236</v>
      </c>
      <c r="E205" s="8" t="s">
        <v>95</v>
      </c>
      <c r="F205" s="30" t="s">
        <v>236</v>
      </c>
      <c r="G205" s="8" t="s">
        <v>95</v>
      </c>
      <c r="H205" s="30" t="s">
        <v>236</v>
      </c>
      <c r="I205" s="8" t="s">
        <v>95</v>
      </c>
      <c r="J205" s="32" t="s">
        <v>236</v>
      </c>
    </row>
    <row r="206" spans="2:10" ht="28.5" x14ac:dyDescent="0.55000000000000004">
      <c r="B206" s="8" t="s">
        <v>237</v>
      </c>
      <c r="C206" s="8" t="s">
        <v>20</v>
      </c>
      <c r="D206" s="30" t="s">
        <v>236</v>
      </c>
      <c r="E206" s="8" t="s">
        <v>20</v>
      </c>
      <c r="F206" s="30" t="s">
        <v>236</v>
      </c>
      <c r="G206" s="8" t="s">
        <v>20</v>
      </c>
      <c r="H206" s="30" t="s">
        <v>236</v>
      </c>
      <c r="I206" s="8" t="s">
        <v>20</v>
      </c>
      <c r="J206" s="32" t="s">
        <v>236</v>
      </c>
    </row>
    <row r="207" spans="2:10" x14ac:dyDescent="0.55000000000000004">
      <c r="B207" s="8" t="s">
        <v>238</v>
      </c>
      <c r="C207" s="8" t="s">
        <v>169</v>
      </c>
      <c r="D207" s="30" t="s">
        <v>24</v>
      </c>
      <c r="E207" s="8" t="s">
        <v>169</v>
      </c>
      <c r="F207" s="30" t="s">
        <v>24</v>
      </c>
      <c r="G207" s="8" t="s">
        <v>169</v>
      </c>
      <c r="H207" s="30" t="s">
        <v>24</v>
      </c>
      <c r="I207" s="8" t="s">
        <v>169</v>
      </c>
      <c r="J207" s="32" t="s">
        <v>24</v>
      </c>
    </row>
    <row r="208" spans="2:10" x14ac:dyDescent="0.55000000000000004">
      <c r="B208" s="8" t="s">
        <v>239</v>
      </c>
      <c r="C208" s="8" t="s">
        <v>169</v>
      </c>
      <c r="D208" s="30" t="s">
        <v>24</v>
      </c>
      <c r="E208" s="8" t="s">
        <v>169</v>
      </c>
      <c r="F208" s="30" t="s">
        <v>24</v>
      </c>
      <c r="G208" s="8" t="s">
        <v>169</v>
      </c>
      <c r="H208" s="30" t="s">
        <v>24</v>
      </c>
      <c r="I208" s="8" t="s">
        <v>169</v>
      </c>
      <c r="J208" s="32" t="s">
        <v>24</v>
      </c>
    </row>
    <row r="209" spans="2:10" x14ac:dyDescent="0.55000000000000004">
      <c r="B209" s="8" t="s">
        <v>240</v>
      </c>
      <c r="C209" s="8" t="s">
        <v>169</v>
      </c>
      <c r="D209" s="30" t="s">
        <v>24</v>
      </c>
      <c r="E209" s="8" t="s">
        <v>169</v>
      </c>
      <c r="F209" s="30" t="s">
        <v>24</v>
      </c>
      <c r="G209" s="8" t="s">
        <v>169</v>
      </c>
      <c r="H209" s="30" t="s">
        <v>24</v>
      </c>
      <c r="I209" s="8" t="s">
        <v>169</v>
      </c>
      <c r="J209" s="32" t="s">
        <v>24</v>
      </c>
    </row>
    <row r="210" spans="2:10" x14ac:dyDescent="0.55000000000000004">
      <c r="B210" s="8" t="s">
        <v>241</v>
      </c>
      <c r="C210" s="8" t="s">
        <v>169</v>
      </c>
      <c r="D210" s="30" t="s">
        <v>24</v>
      </c>
      <c r="E210" s="8" t="s">
        <v>169</v>
      </c>
      <c r="F210" s="30" t="s">
        <v>24</v>
      </c>
      <c r="G210" s="8" t="s">
        <v>169</v>
      </c>
      <c r="H210" s="30" t="s">
        <v>24</v>
      </c>
      <c r="I210" s="8" t="s">
        <v>169</v>
      </c>
      <c r="J210" s="32" t="s">
        <v>24</v>
      </c>
    </row>
    <row r="211" spans="2:10" x14ac:dyDescent="0.55000000000000004">
      <c r="B211" s="8" t="s">
        <v>242</v>
      </c>
      <c r="C211" s="8" t="s">
        <v>169</v>
      </c>
      <c r="D211" s="30" t="s">
        <v>24</v>
      </c>
      <c r="E211" s="8" t="s">
        <v>169</v>
      </c>
      <c r="F211" s="30" t="s">
        <v>24</v>
      </c>
      <c r="G211" s="8" t="s">
        <v>169</v>
      </c>
      <c r="H211" s="30" t="s">
        <v>24</v>
      </c>
      <c r="I211" s="8" t="s">
        <v>169</v>
      </c>
      <c r="J211" s="32" t="s">
        <v>24</v>
      </c>
    </row>
    <row r="212" spans="2:10" x14ac:dyDescent="0.55000000000000004">
      <c r="B212" s="8" t="s">
        <v>243</v>
      </c>
      <c r="C212" s="8" t="s">
        <v>169</v>
      </c>
      <c r="D212" s="30" t="s">
        <v>24</v>
      </c>
      <c r="E212" s="8" t="s">
        <v>169</v>
      </c>
      <c r="F212" s="30" t="s">
        <v>24</v>
      </c>
      <c r="G212" s="8" t="s">
        <v>169</v>
      </c>
      <c r="H212" s="30" t="s">
        <v>24</v>
      </c>
      <c r="I212" s="8" t="s">
        <v>169</v>
      </c>
      <c r="J212" s="32" t="s">
        <v>24</v>
      </c>
    </row>
    <row r="213" spans="2:10" s="34" customFormat="1" x14ac:dyDescent="0.45">
      <c r="B213" s="8" t="s">
        <v>244</v>
      </c>
      <c r="C213" s="8" t="s">
        <v>169</v>
      </c>
      <c r="D213" s="30" t="s">
        <v>24</v>
      </c>
      <c r="E213" s="8" t="s">
        <v>169</v>
      </c>
      <c r="F213" s="30" t="s">
        <v>24</v>
      </c>
      <c r="G213" s="8" t="s">
        <v>169</v>
      </c>
      <c r="H213" s="30" t="s">
        <v>24</v>
      </c>
      <c r="I213" s="8" t="s">
        <v>169</v>
      </c>
      <c r="J213" s="32" t="s">
        <v>24</v>
      </c>
    </row>
    <row r="214" spans="2:10" x14ac:dyDescent="0.55000000000000004">
      <c r="B214" s="8" t="s">
        <v>245</v>
      </c>
      <c r="C214" s="8" t="s">
        <v>169</v>
      </c>
      <c r="D214" s="30" t="s">
        <v>24</v>
      </c>
      <c r="E214" s="8" t="s">
        <v>169</v>
      </c>
      <c r="F214" s="30" t="s">
        <v>24</v>
      </c>
      <c r="G214" s="8" t="s">
        <v>169</v>
      </c>
      <c r="H214" s="30" t="s">
        <v>24</v>
      </c>
      <c r="I214" s="8" t="s">
        <v>169</v>
      </c>
      <c r="J214" s="32" t="s">
        <v>24</v>
      </c>
    </row>
    <row r="215" spans="2:10" x14ac:dyDescent="0.55000000000000004">
      <c r="B215" s="8" t="s">
        <v>246</v>
      </c>
      <c r="C215" s="8" t="s">
        <v>169</v>
      </c>
      <c r="D215" s="30" t="s">
        <v>24</v>
      </c>
      <c r="E215" s="8" t="s">
        <v>169</v>
      </c>
      <c r="F215" s="30" t="s">
        <v>24</v>
      </c>
      <c r="G215" s="8" t="s">
        <v>169</v>
      </c>
      <c r="H215" s="30" t="s">
        <v>24</v>
      </c>
      <c r="I215" s="8" t="s">
        <v>169</v>
      </c>
      <c r="J215" s="32" t="s">
        <v>24</v>
      </c>
    </row>
    <row r="216" spans="2:10" x14ac:dyDescent="0.55000000000000004">
      <c r="B216" s="8" t="s">
        <v>247</v>
      </c>
      <c r="C216" s="8" t="s">
        <v>169</v>
      </c>
      <c r="D216" s="30" t="s">
        <v>24</v>
      </c>
      <c r="E216" s="8" t="s">
        <v>169</v>
      </c>
      <c r="F216" s="30" t="s">
        <v>24</v>
      </c>
      <c r="G216" s="8" t="s">
        <v>169</v>
      </c>
      <c r="H216" s="30" t="s">
        <v>24</v>
      </c>
      <c r="I216" s="8" t="s">
        <v>169</v>
      </c>
      <c r="J216" s="32" t="s">
        <v>24</v>
      </c>
    </row>
    <row r="217" spans="2:10" ht="34.9" x14ac:dyDescent="0.55000000000000004">
      <c r="B217" s="8" t="s">
        <v>248</v>
      </c>
      <c r="C217" s="11" t="s">
        <v>53</v>
      </c>
      <c r="D217" s="11"/>
      <c r="E217" s="11" t="s">
        <v>53</v>
      </c>
      <c r="F217" s="11"/>
      <c r="G217" s="11" t="s">
        <v>53</v>
      </c>
      <c r="H217" s="11"/>
      <c r="I217" s="11" t="s">
        <v>53</v>
      </c>
      <c r="J217" s="11"/>
    </row>
    <row r="218" spans="2:10" ht="23.25" x14ac:dyDescent="0.55000000000000004">
      <c r="B218" s="8" t="s">
        <v>249</v>
      </c>
      <c r="C218" s="8" t="s">
        <v>20</v>
      </c>
      <c r="D218" s="30" t="s">
        <v>250</v>
      </c>
      <c r="E218" s="8" t="s">
        <v>20</v>
      </c>
      <c r="F218" s="30" t="s">
        <v>250</v>
      </c>
      <c r="G218" s="8" t="s">
        <v>20</v>
      </c>
      <c r="H218" s="30" t="s">
        <v>250</v>
      </c>
      <c r="I218" s="8" t="s">
        <v>20</v>
      </c>
      <c r="J218" s="32" t="s">
        <v>250</v>
      </c>
    </row>
    <row r="219" spans="2:10" x14ac:dyDescent="0.55000000000000004">
      <c r="B219" s="8" t="s">
        <v>251</v>
      </c>
      <c r="C219" s="8">
        <v>0</v>
      </c>
      <c r="D219" s="30" t="s">
        <v>24</v>
      </c>
      <c r="E219" s="8">
        <v>0</v>
      </c>
      <c r="F219" s="30" t="s">
        <v>24</v>
      </c>
      <c r="G219" s="8">
        <v>0</v>
      </c>
      <c r="H219" s="30" t="s">
        <v>24</v>
      </c>
      <c r="I219" s="8">
        <v>0</v>
      </c>
      <c r="J219" s="32" t="s">
        <v>24</v>
      </c>
    </row>
    <row r="220" spans="2:10" x14ac:dyDescent="0.55000000000000004">
      <c r="B220" s="8" t="s">
        <v>252</v>
      </c>
      <c r="C220" s="8">
        <v>0</v>
      </c>
      <c r="D220" s="30" t="s">
        <v>24</v>
      </c>
      <c r="E220" s="8">
        <v>0</v>
      </c>
      <c r="F220" s="30" t="s">
        <v>24</v>
      </c>
      <c r="G220" s="8">
        <v>0</v>
      </c>
      <c r="H220" s="30" t="s">
        <v>24</v>
      </c>
      <c r="I220" s="8">
        <v>0</v>
      </c>
      <c r="J220" s="32" t="s">
        <v>24</v>
      </c>
    </row>
    <row r="221" spans="2:10" ht="28.5" x14ac:dyDescent="0.55000000000000004">
      <c r="B221" s="8" t="s">
        <v>253</v>
      </c>
      <c r="C221" s="8" t="s">
        <v>20</v>
      </c>
      <c r="D221" s="30" t="s">
        <v>254</v>
      </c>
      <c r="E221" s="8" t="s">
        <v>20</v>
      </c>
      <c r="F221" s="30" t="s">
        <v>254</v>
      </c>
      <c r="G221" s="8" t="s">
        <v>20</v>
      </c>
      <c r="H221" s="30" t="s">
        <v>254</v>
      </c>
      <c r="I221" s="8" t="s">
        <v>20</v>
      </c>
      <c r="J221" s="32" t="s">
        <v>254</v>
      </c>
    </row>
    <row r="222" spans="2:10" x14ac:dyDescent="0.55000000000000004">
      <c r="B222" s="8" t="s">
        <v>255</v>
      </c>
      <c r="C222" s="8">
        <v>0</v>
      </c>
      <c r="D222" s="30"/>
      <c r="E222" s="8">
        <v>0</v>
      </c>
      <c r="F222" s="30"/>
      <c r="G222" s="8">
        <v>0</v>
      </c>
      <c r="H222" s="30"/>
      <c r="I222" s="8">
        <v>0</v>
      </c>
      <c r="J222" s="32"/>
    </row>
    <row r="223" spans="2:10" x14ac:dyDescent="0.55000000000000004">
      <c r="B223" s="8" t="s">
        <v>256</v>
      </c>
      <c r="C223" s="8">
        <v>0</v>
      </c>
      <c r="D223" s="30" t="s">
        <v>24</v>
      </c>
      <c r="E223" s="8">
        <v>0</v>
      </c>
      <c r="F223" s="30" t="s">
        <v>24</v>
      </c>
      <c r="G223" s="8">
        <v>0</v>
      </c>
      <c r="H223" s="30" t="s">
        <v>24</v>
      </c>
      <c r="I223" s="8">
        <v>0</v>
      </c>
      <c r="J223" s="32" t="s">
        <v>24</v>
      </c>
    </row>
    <row r="224" spans="2:10" ht="23.25" x14ac:dyDescent="0.55000000000000004">
      <c r="B224" s="8" t="s">
        <v>257</v>
      </c>
      <c r="C224" s="8" t="s">
        <v>49</v>
      </c>
      <c r="D224" s="30" t="s">
        <v>24</v>
      </c>
      <c r="E224" s="8" t="s">
        <v>49</v>
      </c>
      <c r="F224" s="30" t="s">
        <v>24</v>
      </c>
      <c r="G224" s="8" t="s">
        <v>49</v>
      </c>
      <c r="H224" s="30" t="s">
        <v>24</v>
      </c>
      <c r="I224" s="8" t="s">
        <v>49</v>
      </c>
      <c r="J224" s="32" t="s">
        <v>24</v>
      </c>
    </row>
    <row r="225" spans="2:10" x14ac:dyDescent="0.55000000000000004">
      <c r="B225" s="8" t="s">
        <v>258</v>
      </c>
      <c r="C225" s="8">
        <v>0</v>
      </c>
      <c r="D225" s="30" t="s">
        <v>24</v>
      </c>
      <c r="E225" s="8">
        <v>0</v>
      </c>
      <c r="F225" s="30" t="s">
        <v>24</v>
      </c>
      <c r="G225" s="8">
        <v>0</v>
      </c>
      <c r="H225" s="30" t="s">
        <v>24</v>
      </c>
      <c r="I225" s="8">
        <v>0</v>
      </c>
      <c r="J225" s="32" t="s">
        <v>24</v>
      </c>
    </row>
    <row r="226" spans="2:10" x14ac:dyDescent="0.55000000000000004">
      <c r="B226" s="8" t="s">
        <v>259</v>
      </c>
      <c r="C226" s="8">
        <v>0</v>
      </c>
      <c r="D226" s="30" t="s">
        <v>24</v>
      </c>
      <c r="E226" s="8">
        <v>0</v>
      </c>
      <c r="F226" s="30" t="s">
        <v>24</v>
      </c>
      <c r="G226" s="8">
        <v>0</v>
      </c>
      <c r="H226" s="30" t="s">
        <v>24</v>
      </c>
      <c r="I226" s="8">
        <v>0</v>
      </c>
      <c r="J226" s="32" t="s">
        <v>24</v>
      </c>
    </row>
    <row r="227" spans="2:10" x14ac:dyDescent="0.55000000000000004">
      <c r="B227" s="8" t="s">
        <v>260</v>
      </c>
      <c r="C227" s="8">
        <v>0</v>
      </c>
      <c r="D227" s="30" t="s">
        <v>24</v>
      </c>
      <c r="E227" s="8">
        <v>0</v>
      </c>
      <c r="F227" s="30" t="s">
        <v>24</v>
      </c>
      <c r="G227" s="8">
        <v>0</v>
      </c>
      <c r="H227" s="30" t="s">
        <v>24</v>
      </c>
      <c r="I227" s="8">
        <v>0</v>
      </c>
      <c r="J227" s="32" t="s">
        <v>24</v>
      </c>
    </row>
    <row r="228" spans="2:10" x14ac:dyDescent="0.55000000000000004">
      <c r="B228" s="8" t="s">
        <v>261</v>
      </c>
      <c r="C228" s="8">
        <v>0</v>
      </c>
      <c r="D228" s="30" t="s">
        <v>24</v>
      </c>
      <c r="E228" s="8">
        <v>0</v>
      </c>
      <c r="F228" s="30" t="s">
        <v>24</v>
      </c>
      <c r="G228" s="8">
        <v>0</v>
      </c>
      <c r="H228" s="30" t="s">
        <v>24</v>
      </c>
      <c r="I228" s="8">
        <v>0</v>
      </c>
      <c r="J228" s="32" t="s">
        <v>24</v>
      </c>
    </row>
    <row r="229" spans="2:10" x14ac:dyDescent="0.55000000000000004">
      <c r="B229" s="8" t="s">
        <v>188</v>
      </c>
      <c r="C229" s="8">
        <v>0</v>
      </c>
      <c r="D229" s="30" t="s">
        <v>24</v>
      </c>
      <c r="E229" s="8">
        <v>0</v>
      </c>
      <c r="F229" s="30" t="s">
        <v>24</v>
      </c>
      <c r="G229" s="8">
        <v>0</v>
      </c>
      <c r="H229" s="30" t="s">
        <v>24</v>
      </c>
      <c r="I229" s="8">
        <v>0</v>
      </c>
      <c r="J229" s="32" t="s">
        <v>24</v>
      </c>
    </row>
    <row r="230" spans="2:10" ht="28.5" x14ac:dyDescent="0.55000000000000004">
      <c r="B230" s="8" t="s">
        <v>262</v>
      </c>
      <c r="C230" s="8" t="s">
        <v>20</v>
      </c>
      <c r="D230" s="30" t="s">
        <v>254</v>
      </c>
      <c r="E230" s="8" t="s">
        <v>20</v>
      </c>
      <c r="F230" s="30" t="s">
        <v>254</v>
      </c>
      <c r="G230" s="8" t="s">
        <v>20</v>
      </c>
      <c r="H230" s="30" t="s">
        <v>254</v>
      </c>
      <c r="I230" s="8" t="s">
        <v>20</v>
      </c>
      <c r="J230" s="32" t="s">
        <v>254</v>
      </c>
    </row>
    <row r="231" spans="2:10" ht="23.25" x14ac:dyDescent="0.55000000000000004">
      <c r="B231" s="8" t="s">
        <v>263</v>
      </c>
      <c r="C231" s="8" t="s">
        <v>49</v>
      </c>
      <c r="D231" s="30" t="s">
        <v>24</v>
      </c>
      <c r="E231" s="8" t="s">
        <v>49</v>
      </c>
      <c r="F231" s="30" t="s">
        <v>24</v>
      </c>
      <c r="G231" s="8" t="s">
        <v>49</v>
      </c>
      <c r="H231" s="30" t="s">
        <v>24</v>
      </c>
      <c r="I231" s="8" t="s">
        <v>49</v>
      </c>
      <c r="J231" s="32" t="s">
        <v>24</v>
      </c>
    </row>
    <row r="232" spans="2:10" ht="37.5" customHeight="1" x14ac:dyDescent="0.55000000000000004">
      <c r="B232" s="8" t="s">
        <v>264</v>
      </c>
      <c r="C232" s="8" t="s">
        <v>20</v>
      </c>
      <c r="D232" s="30" t="s">
        <v>265</v>
      </c>
      <c r="E232" s="8" t="s">
        <v>20</v>
      </c>
      <c r="F232" s="30" t="s">
        <v>265</v>
      </c>
      <c r="G232" s="8" t="s">
        <v>20</v>
      </c>
      <c r="H232" s="30" t="s">
        <v>265</v>
      </c>
      <c r="I232" s="8" t="s">
        <v>20</v>
      </c>
      <c r="J232" s="32" t="s">
        <v>265</v>
      </c>
    </row>
    <row r="233" spans="2:10" ht="34.9" x14ac:dyDescent="0.55000000000000004">
      <c r="B233" s="8" t="s">
        <v>266</v>
      </c>
      <c r="C233" s="11" t="s">
        <v>53</v>
      </c>
      <c r="D233" s="11"/>
      <c r="E233" s="11" t="s">
        <v>53</v>
      </c>
      <c r="F233" s="11"/>
      <c r="G233" s="11" t="s">
        <v>53</v>
      </c>
      <c r="H233" s="11"/>
      <c r="I233" s="11" t="s">
        <v>53</v>
      </c>
      <c r="J233" s="11"/>
    </row>
    <row r="234" spans="2:10" x14ac:dyDescent="0.55000000000000004">
      <c r="B234" s="8" t="s">
        <v>267</v>
      </c>
      <c r="C234" s="8" t="s">
        <v>23</v>
      </c>
      <c r="D234" s="32" t="s">
        <v>24</v>
      </c>
      <c r="E234" s="8" t="s">
        <v>23</v>
      </c>
      <c r="F234" s="32" t="s">
        <v>24</v>
      </c>
      <c r="G234" s="8" t="s">
        <v>23</v>
      </c>
      <c r="H234" s="32" t="s">
        <v>24</v>
      </c>
      <c r="I234" s="8" t="s">
        <v>23</v>
      </c>
      <c r="J234" s="32" t="s">
        <v>24</v>
      </c>
    </row>
    <row r="235" spans="2:10" x14ac:dyDescent="0.55000000000000004">
      <c r="B235" s="8" t="s">
        <v>268</v>
      </c>
      <c r="C235" s="8" t="s">
        <v>49</v>
      </c>
      <c r="D235" s="32" t="s">
        <v>24</v>
      </c>
      <c r="E235" s="8" t="s">
        <v>49</v>
      </c>
      <c r="F235" s="32" t="s">
        <v>24</v>
      </c>
      <c r="G235" s="8" t="s">
        <v>49</v>
      </c>
      <c r="H235" s="32" t="s">
        <v>24</v>
      </c>
      <c r="I235" s="8" t="s">
        <v>49</v>
      </c>
      <c r="J235" s="32" t="s">
        <v>24</v>
      </c>
    </row>
    <row r="236" spans="2:10" x14ac:dyDescent="0.55000000000000004">
      <c r="B236" s="8" t="s">
        <v>269</v>
      </c>
      <c r="C236" s="8" t="s">
        <v>56</v>
      </c>
      <c r="D236" s="32" t="s">
        <v>24</v>
      </c>
      <c r="E236" s="8" t="s">
        <v>56</v>
      </c>
      <c r="F236" s="32" t="s">
        <v>24</v>
      </c>
      <c r="G236" s="8" t="s">
        <v>56</v>
      </c>
      <c r="H236" s="32" t="s">
        <v>24</v>
      </c>
      <c r="I236" s="8" t="s">
        <v>56</v>
      </c>
      <c r="J236" s="32" t="s">
        <v>24</v>
      </c>
    </row>
    <row r="237" spans="2:10" x14ac:dyDescent="0.55000000000000004">
      <c r="B237" s="8" t="s">
        <v>270</v>
      </c>
      <c r="C237" s="8" t="s">
        <v>49</v>
      </c>
      <c r="D237" s="32" t="s">
        <v>24</v>
      </c>
      <c r="E237" s="8" t="s">
        <v>49</v>
      </c>
      <c r="F237" s="32" t="s">
        <v>24</v>
      </c>
      <c r="G237" s="8" t="s">
        <v>49</v>
      </c>
      <c r="H237" s="32" t="s">
        <v>24</v>
      </c>
      <c r="I237" s="8" t="s">
        <v>49</v>
      </c>
      <c r="J237" s="32" t="s">
        <v>24</v>
      </c>
    </row>
    <row r="238" spans="2:10" x14ac:dyDescent="0.55000000000000004">
      <c r="B238" s="8" t="s">
        <v>271</v>
      </c>
      <c r="C238" s="8" t="s">
        <v>56</v>
      </c>
      <c r="D238" s="32" t="s">
        <v>24</v>
      </c>
      <c r="E238" s="8" t="s">
        <v>56</v>
      </c>
      <c r="F238" s="32" t="s">
        <v>24</v>
      </c>
      <c r="G238" s="8" t="s">
        <v>56</v>
      </c>
      <c r="H238" s="32" t="s">
        <v>24</v>
      </c>
      <c r="I238" s="8" t="s">
        <v>56</v>
      </c>
      <c r="J238" s="32" t="s">
        <v>24</v>
      </c>
    </row>
    <row r="239" spans="2:10" x14ac:dyDescent="0.55000000000000004">
      <c r="B239" s="8" t="s">
        <v>272</v>
      </c>
      <c r="C239" s="8" t="s">
        <v>49</v>
      </c>
      <c r="D239" s="32" t="s">
        <v>24</v>
      </c>
      <c r="E239" s="8" t="s">
        <v>49</v>
      </c>
      <c r="F239" s="32" t="s">
        <v>24</v>
      </c>
      <c r="G239" s="8" t="s">
        <v>49</v>
      </c>
      <c r="H239" s="32" t="s">
        <v>24</v>
      </c>
      <c r="I239" s="8" t="s">
        <v>49</v>
      </c>
      <c r="J239" s="32" t="s">
        <v>24</v>
      </c>
    </row>
    <row r="240" spans="2:10" x14ac:dyDescent="0.55000000000000004">
      <c r="B240"/>
      <c r="C240" s="35"/>
      <c r="D240" s="35"/>
      <c r="E240"/>
      <c r="F240"/>
      <c r="G240"/>
      <c r="H240"/>
      <c r="I240"/>
      <c r="J240" s="1"/>
    </row>
  </sheetData>
  <mergeCells count="1">
    <mergeCell ref="B5:F5"/>
  </mergeCells>
  <phoneticPr fontId="7" type="noConversion"/>
  <dataValidations count="11">
    <dataValidation type="list" allowBlank="1" showInputMessage="1" showErrorMessage="1" sqref="F30 F100 E51:E55 E19 F61 E128:E130 F46 E181 E157 E23:E27 F77 E60 E162:E172 E16:E17 E218:E232 E206 E29 E196 E45 E13 C237 C235 C196 C239 C156:C157 C154 C127:C130 C161:C163 C180:C181 C218 C165:C173 C221 C205:C206 C224 C230:C232 H30 H100 G51:G55 G19 H61 G128:G130 H46 G181 G157 G23:G27 H77 G60 G162:G172 G16:G17 G218:G232 G206 G29 G196 G45 G13 J30 J100 I51:I55 I19 J61 I128:I130 J46 I181 I157 I23:I27 J77 I60 I162:I172 I16:I17 I218:I232 I206 I29 I196 I45 I13" xr:uid="{B3AC06A3-91CD-4BBA-A5D7-8FBB19E176A9}">
      <formula1>"Yes, No or not addressed, No legislation available"</formula1>
    </dataValidation>
    <dataValidation type="list" allowBlank="1" showInputMessage="1" showErrorMessage="1" sqref="F217 E9 E33 E103 E49 E120 E64 E80 C9 C120 C64 C80 C103 C33 C49 H217 G9 G33 G103 G49 G120 G64 G80 J217 I9 I33 I103 I49 I120 I64 I80" xr:uid="{CDEA80AE-871E-4AA9-BF5D-4B59700CD2E4}">
      <formula1>"Yes_criteria change, Yes_penalties change, No change declared"</formula1>
    </dataValidation>
    <dataValidation type="list" allowBlank="1" showInputMessage="1" showErrorMessage="1" sqref="F179 E34 E104:E105 E44 E125 E123 E59 E96:E99 E65:E76 E81 E107:E116 E84:E94 C34 C31 C121:C125 C44:C45 C18 C62 C59:C60 C50:C55 C108:C116 C81:C99 C105:C106 C65:C76 H179 G34 G104:G105 G44 G125 G123 G59 G96:G99 G65:G76 G81 G107:G116 G84:G94 J179 I34 I104:I105 I44 I125 I123 I59 I96:I99 I65:I76 I81 I107:I116 I84:I94" xr:uid="{D7A45BAE-7C30-469A-9108-BC4FE30404E9}">
      <formula1>"Yes, No or Not addressed, No legislation available"</formula1>
    </dataValidation>
    <dataValidation allowBlank="1" showInputMessage="1" showErrorMessage="1" sqref="E8 E32 C32 C8 G8 G32 I8 I32" xr:uid="{C6B4BF41-949B-4CDC-A23B-D6DC21E7252B}"/>
    <dataValidation type="list" allowBlank="1" showInputMessage="1" showErrorMessage="1" sqref="E10 E14 C10 C26:C29 C14:C17 C19 C7 G10 G14 I10 I14" xr:uid="{F928DC6C-BC57-435A-B6D6-C336F3C24EC6}">
      <formula1>"Yes, No or Not addressed, No legislation available, Not applicable"</formula1>
    </dataValidation>
    <dataValidation type="list" allowBlank="1" showInputMessage="1" showErrorMessage="1" sqref="E43 E58 C43 C58 G43 G58 I43 I58" xr:uid="{43D2558E-47CD-42FB-B3D6-2E7687B38474}">
      <formula1>"Law requires all drivers to be tested, Law says drivers can be tested, Law does not refer to testing in case of fatal crash"</formula1>
    </dataValidation>
    <dataValidation type="list" allowBlank="1" showInputMessage="1" showErrorMessage="1" sqref="E41 E56:E57 C41:C42 C56 G41 G56:G57 I41 I56:I57" xr:uid="{2947DD39-0F34-46D8-9019-01F32C0092D8}">
      <formula1>"Yes_anyone can be stopped and tested anywhere anytime, No_there are restrictions on people being stopped to be tested, Testing not addressed in the law"</formula1>
    </dataValidation>
    <dataValidation type="list" allowBlank="1" showInputMessage="1" showErrorMessage="1" sqref="E15 C20:C25 G15 I15" xr:uid="{35A00102-C834-4296-817A-1282B1FF0809}">
      <formula1>"Can increase and decrease speeds, Can increase speeds only, Can decrease speeds only, Not applicable"</formula1>
    </dataValidation>
    <dataValidation type="list" allowBlank="1" showInputMessage="1" showErrorMessage="1" sqref="C57" xr:uid="{049DE821-6FEB-458F-88E5-18EC875BD6D7}">
      <formula1>"Another infraction has been committed, There is a suspicion of drink driving_the driver shows impairment signs, Law refers to testing in both cases_probable cause commission of a traffic ofense, Other_specify in comments, Testing not addressed in the law"</formula1>
    </dataValidation>
    <dataValidation type="list" allowBlank="1" showInputMessage="1" showErrorMessage="1" sqref="E42 G42 I42" xr:uid="{AA7A059D-3FCD-4A54-8C2C-AD52D6E27BB5}">
      <formula1>"Another infraction has been committed, There is a suspicion of drink driving_driver shows impairment signs, Law refers to testing in both cases_probable cause commission of a traffic ofense, Other_specify in comments, Testing not addressed"</formula1>
    </dataValidation>
    <dataValidation type="list" allowBlank="1" showInputMessage="1" showErrorMessage="1" sqref="E35 G35 I35" xr:uid="{D64FE1B9-C409-4547-8DC1-2F28DEDEE21A}">
      <formula1>"Yes_law based on BAC or equivalent BrAC, No_law not based on BAC or BrAC, No legislation available"</formula1>
    </dataValidation>
  </dataValidations>
  <pageMargins left="0.7" right="0.7" top="0.75" bottom="0.75" header="0.3" footer="0.3"/>
  <pageSetup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D84DA-8AD9-45B0-9404-46D8658140A4}">
  <dimension ref="A2:D340"/>
  <sheetViews>
    <sheetView workbookViewId="0">
      <selection activeCell="D9" sqref="D9"/>
    </sheetView>
  </sheetViews>
  <sheetFormatPr defaultRowHeight="14.25" x14ac:dyDescent="0.45"/>
  <cols>
    <col min="1" max="1" width="14.86328125" style="2" customWidth="1"/>
    <col min="2" max="2" width="89" style="1" bestFit="1" customWidth="1"/>
  </cols>
  <sheetData>
    <row r="2" spans="1:4" ht="35.25" x14ac:dyDescent="0.5">
      <c r="A2" s="2">
        <v>8</v>
      </c>
      <c r="B2" s="49" t="s">
        <v>586</v>
      </c>
      <c r="D2" t="s">
        <v>592</v>
      </c>
    </row>
    <row r="3" spans="1:4" ht="35.25" x14ac:dyDescent="0.5">
      <c r="A3" s="2">
        <v>8</v>
      </c>
      <c r="B3" s="49" t="s">
        <v>587</v>
      </c>
      <c r="D3" t="s">
        <v>593</v>
      </c>
    </row>
    <row r="4" spans="1:4" ht="45.75" x14ac:dyDescent="0.65">
      <c r="A4" s="2">
        <v>8</v>
      </c>
      <c r="B4" s="50" t="s">
        <v>588</v>
      </c>
    </row>
    <row r="5" spans="1:4" ht="45.75" x14ac:dyDescent="0.65">
      <c r="A5" s="2">
        <v>8</v>
      </c>
      <c r="B5" s="50" t="s">
        <v>589</v>
      </c>
    </row>
    <row r="6" spans="1:4" ht="45.75" x14ac:dyDescent="0.65">
      <c r="A6" s="2">
        <v>8</v>
      </c>
      <c r="B6" s="50" t="s">
        <v>590</v>
      </c>
    </row>
    <row r="7" spans="1:4" ht="45.75" x14ac:dyDescent="0.65">
      <c r="A7" s="2">
        <v>8</v>
      </c>
      <c r="B7" s="50" t="s">
        <v>591</v>
      </c>
    </row>
    <row r="8" spans="1:4" ht="28.5" x14ac:dyDescent="0.45">
      <c r="A8" s="2" t="s">
        <v>286</v>
      </c>
      <c r="B8" s="1" t="s">
        <v>603</v>
      </c>
    </row>
    <row r="9" spans="1:4" ht="45.75" x14ac:dyDescent="0.65">
      <c r="A9" s="2" t="s">
        <v>286</v>
      </c>
      <c r="B9" s="50" t="s">
        <v>590</v>
      </c>
    </row>
    <row r="10" spans="1:4" ht="45.75" x14ac:dyDescent="0.65">
      <c r="A10" s="2" t="s">
        <v>286</v>
      </c>
      <c r="B10" s="50" t="s">
        <v>591</v>
      </c>
    </row>
    <row r="11" spans="1:4" x14ac:dyDescent="0.45">
      <c r="A11" s="2" t="s">
        <v>286</v>
      </c>
      <c r="B11" s="51" t="s">
        <v>24</v>
      </c>
    </row>
    <row r="13" spans="1:4" ht="45.75" x14ac:dyDescent="0.65">
      <c r="A13" s="2">
        <v>11</v>
      </c>
      <c r="B13" s="50" t="s">
        <v>596</v>
      </c>
    </row>
    <row r="14" spans="1:4" ht="45.75" x14ac:dyDescent="0.65">
      <c r="A14" s="2">
        <v>11</v>
      </c>
      <c r="B14" s="50" t="s">
        <v>597</v>
      </c>
    </row>
    <row r="15" spans="1:4" ht="45.75" x14ac:dyDescent="0.65">
      <c r="A15" s="2">
        <v>11</v>
      </c>
      <c r="B15" s="50" t="s">
        <v>590</v>
      </c>
    </row>
    <row r="16" spans="1:4" ht="45.75" x14ac:dyDescent="0.65">
      <c r="A16" s="2">
        <v>11</v>
      </c>
      <c r="B16" s="50" t="s">
        <v>591</v>
      </c>
    </row>
    <row r="17" spans="1:2" x14ac:dyDescent="0.45">
      <c r="A17" s="2">
        <v>11</v>
      </c>
      <c r="B17" s="1" t="s">
        <v>24</v>
      </c>
    </row>
    <row r="19" spans="1:2" ht="28.5" x14ac:dyDescent="0.45">
      <c r="A19" s="2">
        <v>12</v>
      </c>
      <c r="B19" s="1" t="s">
        <v>603</v>
      </c>
    </row>
    <row r="20" spans="1:2" ht="45.75" x14ac:dyDescent="0.65">
      <c r="A20" s="2">
        <v>12</v>
      </c>
      <c r="B20" s="50" t="s">
        <v>590</v>
      </c>
    </row>
    <row r="21" spans="1:2" ht="45.75" x14ac:dyDescent="0.65">
      <c r="A21" s="2">
        <v>12</v>
      </c>
      <c r="B21" s="50" t="s">
        <v>591</v>
      </c>
    </row>
    <row r="22" spans="1:2" x14ac:dyDescent="0.45">
      <c r="A22" s="2">
        <v>12</v>
      </c>
      <c r="B22" s="1" t="s">
        <v>24</v>
      </c>
    </row>
    <row r="24" spans="1:2" ht="22.9" x14ac:dyDescent="0.65">
      <c r="A24" s="2" t="s">
        <v>287</v>
      </c>
      <c r="B24" s="50" t="s">
        <v>340</v>
      </c>
    </row>
    <row r="25" spans="1:2" ht="22.9" x14ac:dyDescent="0.65">
      <c r="A25" s="2" t="s">
        <v>287</v>
      </c>
      <c r="B25" s="50" t="s">
        <v>341</v>
      </c>
    </row>
    <row r="27" spans="1:2" ht="22.9" x14ac:dyDescent="0.65">
      <c r="A27" s="2">
        <v>15</v>
      </c>
      <c r="B27" s="50" t="s">
        <v>338</v>
      </c>
    </row>
    <row r="28" spans="1:2" ht="17.649999999999999" x14ac:dyDescent="0.5">
      <c r="A28" s="2">
        <v>15</v>
      </c>
      <c r="B28" s="49" t="s">
        <v>343</v>
      </c>
    </row>
    <row r="29" spans="1:2" x14ac:dyDescent="0.45">
      <c r="A29" s="2">
        <v>15</v>
      </c>
      <c r="B29" s="1" t="s">
        <v>339</v>
      </c>
    </row>
    <row r="30" spans="1:2" x14ac:dyDescent="0.45">
      <c r="A30" s="2">
        <v>15</v>
      </c>
      <c r="B30" s="51" t="s">
        <v>337</v>
      </c>
    </row>
    <row r="31" spans="1:2" x14ac:dyDescent="0.45">
      <c r="A31" s="2">
        <v>15</v>
      </c>
      <c r="B31" s="1" t="s">
        <v>342</v>
      </c>
    </row>
    <row r="33" spans="1:2" ht="22.9" x14ac:dyDescent="0.65">
      <c r="A33" s="2">
        <v>15.2</v>
      </c>
      <c r="B33" s="50" t="s">
        <v>338</v>
      </c>
    </row>
    <row r="34" spans="1:2" ht="17.649999999999999" x14ac:dyDescent="0.5">
      <c r="A34" s="2">
        <v>15.2</v>
      </c>
      <c r="B34" s="49" t="s">
        <v>344</v>
      </c>
    </row>
    <row r="35" spans="1:2" x14ac:dyDescent="0.45">
      <c r="A35" s="2">
        <v>15.2</v>
      </c>
      <c r="B35" s="1" t="s">
        <v>339</v>
      </c>
    </row>
    <row r="36" spans="1:2" x14ac:dyDescent="0.45">
      <c r="A36" s="2">
        <v>15.2</v>
      </c>
      <c r="B36" s="51" t="s">
        <v>337</v>
      </c>
    </row>
    <row r="37" spans="1:2" x14ac:dyDescent="0.45">
      <c r="A37" s="2">
        <v>15.2</v>
      </c>
      <c r="B37" s="1" t="s">
        <v>342</v>
      </c>
    </row>
    <row r="39" spans="1:2" x14ac:dyDescent="0.45">
      <c r="A39" s="2">
        <v>15.4</v>
      </c>
      <c r="B39" s="1" t="s">
        <v>339</v>
      </c>
    </row>
    <row r="40" spans="1:2" x14ac:dyDescent="0.45">
      <c r="A40" s="2">
        <v>15.4</v>
      </c>
      <c r="B40" s="51" t="s">
        <v>337</v>
      </c>
    </row>
    <row r="41" spans="1:2" ht="22.9" x14ac:dyDescent="0.65">
      <c r="A41" s="2">
        <v>15.4</v>
      </c>
      <c r="B41" s="50" t="s">
        <v>345</v>
      </c>
    </row>
    <row r="42" spans="1:2" ht="22.9" x14ac:dyDescent="0.65">
      <c r="A42" s="2">
        <v>15.4</v>
      </c>
      <c r="B42" s="50" t="s">
        <v>338</v>
      </c>
    </row>
    <row r="45" spans="1:2" x14ac:dyDescent="0.45">
      <c r="A45" s="2">
        <v>15.5</v>
      </c>
      <c r="B45" s="1" t="s">
        <v>20</v>
      </c>
    </row>
    <row r="46" spans="1:2" x14ac:dyDescent="0.45">
      <c r="A46" s="2">
        <v>15.5</v>
      </c>
      <c r="B46" s="1" t="s">
        <v>23</v>
      </c>
    </row>
    <row r="47" spans="1:2" x14ac:dyDescent="0.45">
      <c r="A47" s="2">
        <v>15.5</v>
      </c>
      <c r="B47" s="1" t="s">
        <v>275</v>
      </c>
    </row>
    <row r="48" spans="1:2" x14ac:dyDescent="0.45">
      <c r="A48" s="2">
        <v>15.5</v>
      </c>
      <c r="B48" s="1" t="s">
        <v>283</v>
      </c>
    </row>
    <row r="50" spans="1:2" x14ac:dyDescent="0.45">
      <c r="A50" s="2">
        <v>15.6</v>
      </c>
      <c r="B50" s="1" t="s">
        <v>20</v>
      </c>
    </row>
    <row r="51" spans="1:2" x14ac:dyDescent="0.45">
      <c r="A51" s="2">
        <v>15.6</v>
      </c>
      <c r="B51" s="1" t="s">
        <v>23</v>
      </c>
    </row>
    <row r="52" spans="1:2" x14ac:dyDescent="0.45">
      <c r="A52" s="2">
        <v>15.6</v>
      </c>
      <c r="B52" s="1" t="s">
        <v>275</v>
      </c>
    </row>
    <row r="53" spans="1:2" x14ac:dyDescent="0.45">
      <c r="A53" s="2">
        <v>15.6</v>
      </c>
      <c r="B53" s="1" t="s">
        <v>283</v>
      </c>
    </row>
    <row r="55" spans="1:2" x14ac:dyDescent="0.45">
      <c r="A55" s="2">
        <v>15.7</v>
      </c>
      <c r="B55" s="1" t="s">
        <v>20</v>
      </c>
    </row>
    <row r="56" spans="1:2" x14ac:dyDescent="0.45">
      <c r="A56" s="2">
        <v>15.7</v>
      </c>
      <c r="B56" s="1" t="s">
        <v>23</v>
      </c>
    </row>
    <row r="57" spans="1:2" x14ac:dyDescent="0.45">
      <c r="A57" s="2">
        <v>15.7</v>
      </c>
      <c r="B57" s="1" t="s">
        <v>275</v>
      </c>
    </row>
    <row r="58" spans="1:2" x14ac:dyDescent="0.45">
      <c r="A58" s="2">
        <v>15.7</v>
      </c>
      <c r="B58" s="1" t="s">
        <v>283</v>
      </c>
    </row>
    <row r="60" spans="1:2" x14ac:dyDescent="0.45">
      <c r="A60" s="2">
        <v>15.8</v>
      </c>
      <c r="B60" s="1" t="s">
        <v>20</v>
      </c>
    </row>
    <row r="61" spans="1:2" x14ac:dyDescent="0.45">
      <c r="A61" s="2">
        <v>15.8</v>
      </c>
      <c r="B61" s="1" t="s">
        <v>23</v>
      </c>
    </row>
    <row r="62" spans="1:2" x14ac:dyDescent="0.45">
      <c r="A62" s="2">
        <v>15.8</v>
      </c>
      <c r="B62" s="1" t="s">
        <v>275</v>
      </c>
    </row>
    <row r="63" spans="1:2" x14ac:dyDescent="0.45">
      <c r="A63" s="2">
        <v>15.8</v>
      </c>
      <c r="B63" s="1" t="s">
        <v>283</v>
      </c>
    </row>
    <row r="65" spans="1:2" x14ac:dyDescent="0.45">
      <c r="A65" s="2">
        <v>15.9</v>
      </c>
      <c r="B65" s="1" t="s">
        <v>20</v>
      </c>
    </row>
    <row r="66" spans="1:2" x14ac:dyDescent="0.45">
      <c r="A66" s="2">
        <v>15.9</v>
      </c>
      <c r="B66" s="1" t="s">
        <v>23</v>
      </c>
    </row>
    <row r="67" spans="1:2" x14ac:dyDescent="0.45">
      <c r="A67" s="2">
        <v>15.9</v>
      </c>
      <c r="B67" s="1" t="s">
        <v>275</v>
      </c>
    </row>
    <row r="68" spans="1:2" x14ac:dyDescent="0.45">
      <c r="A68" s="2">
        <v>15.9</v>
      </c>
      <c r="B68" s="1" t="s">
        <v>283</v>
      </c>
    </row>
    <row r="70" spans="1:2" x14ac:dyDescent="0.45">
      <c r="A70" s="3">
        <v>15.1</v>
      </c>
      <c r="B70" s="1" t="s">
        <v>20</v>
      </c>
    </row>
    <row r="71" spans="1:2" x14ac:dyDescent="0.45">
      <c r="A71" s="3">
        <v>15.1</v>
      </c>
      <c r="B71" s="1" t="s">
        <v>23</v>
      </c>
    </row>
    <row r="72" spans="1:2" x14ac:dyDescent="0.45">
      <c r="A72" s="3">
        <v>15.1</v>
      </c>
      <c r="B72" s="1" t="s">
        <v>275</v>
      </c>
    </row>
    <row r="73" spans="1:2" x14ac:dyDescent="0.45">
      <c r="A73" s="3">
        <v>15.1</v>
      </c>
      <c r="B73" s="1" t="s">
        <v>283</v>
      </c>
    </row>
    <row r="75" spans="1:2" ht="15.75" x14ac:dyDescent="0.45">
      <c r="A75" s="2">
        <v>16</v>
      </c>
      <c r="B75" s="7" t="s">
        <v>274</v>
      </c>
    </row>
    <row r="76" spans="1:2" x14ac:dyDescent="0.45">
      <c r="A76" s="2">
        <v>16</v>
      </c>
      <c r="B76" s="1" t="s">
        <v>288</v>
      </c>
    </row>
    <row r="77" spans="1:2" x14ac:dyDescent="0.45">
      <c r="A77" s="2">
        <v>16</v>
      </c>
      <c r="B77" s="1" t="s">
        <v>23</v>
      </c>
    </row>
    <row r="78" spans="1:2" x14ac:dyDescent="0.45">
      <c r="A78" s="2">
        <v>16</v>
      </c>
      <c r="B78" s="1" t="s">
        <v>283</v>
      </c>
    </row>
    <row r="80" spans="1:2" ht="17.649999999999999" x14ac:dyDescent="0.5">
      <c r="A80" s="2">
        <v>17</v>
      </c>
      <c r="B80" s="49" t="s">
        <v>349</v>
      </c>
    </row>
    <row r="81" spans="1:2" ht="22.9" x14ac:dyDescent="0.65">
      <c r="A81" s="2">
        <v>17</v>
      </c>
      <c r="B81" s="50" t="s">
        <v>346</v>
      </c>
    </row>
    <row r="82" spans="1:2" ht="22.9" x14ac:dyDescent="0.65">
      <c r="A82" s="2">
        <v>17</v>
      </c>
      <c r="B82" s="50" t="s">
        <v>347</v>
      </c>
    </row>
    <row r="83" spans="1:2" x14ac:dyDescent="0.45">
      <c r="A83" s="2">
        <v>17</v>
      </c>
      <c r="B83" s="1" t="s">
        <v>348</v>
      </c>
    </row>
    <row r="84" spans="1:2" x14ac:dyDescent="0.45">
      <c r="A84" s="2">
        <v>17</v>
      </c>
      <c r="B84" s="1" t="s">
        <v>338</v>
      </c>
    </row>
    <row r="86" spans="1:2" x14ac:dyDescent="0.45">
      <c r="A86" s="2">
        <v>18</v>
      </c>
      <c r="B86" s="1" t="s">
        <v>20</v>
      </c>
    </row>
    <row r="87" spans="1:2" x14ac:dyDescent="0.45">
      <c r="A87" s="2">
        <v>18</v>
      </c>
      <c r="B87" s="1" t="s">
        <v>284</v>
      </c>
    </row>
    <row r="88" spans="1:2" x14ac:dyDescent="0.45">
      <c r="A88" s="2">
        <v>18</v>
      </c>
      <c r="B88" s="1" t="s">
        <v>283</v>
      </c>
    </row>
    <row r="90" spans="1:2" x14ac:dyDescent="0.45">
      <c r="A90" s="2" t="s">
        <v>289</v>
      </c>
      <c r="B90" s="1" t="s">
        <v>290</v>
      </c>
    </row>
    <row r="91" spans="1:2" x14ac:dyDescent="0.45">
      <c r="A91" s="2" t="s">
        <v>289</v>
      </c>
      <c r="B91" s="1" t="s">
        <v>291</v>
      </c>
    </row>
    <row r="92" spans="1:2" x14ac:dyDescent="0.45">
      <c r="A92" s="2" t="s">
        <v>289</v>
      </c>
      <c r="B92" s="1" t="s">
        <v>292</v>
      </c>
    </row>
    <row r="93" spans="1:2" x14ac:dyDescent="0.45">
      <c r="A93" s="2" t="s">
        <v>289</v>
      </c>
      <c r="B93" s="1" t="s">
        <v>293</v>
      </c>
    </row>
    <row r="94" spans="1:2" x14ac:dyDescent="0.45">
      <c r="A94" s="2" t="s">
        <v>289</v>
      </c>
      <c r="B94" s="1" t="s">
        <v>276</v>
      </c>
    </row>
    <row r="96" spans="1:2" x14ac:dyDescent="0.45">
      <c r="A96" s="2">
        <v>21</v>
      </c>
      <c r="B96" s="1" t="s">
        <v>274</v>
      </c>
    </row>
    <row r="97" spans="1:2" x14ac:dyDescent="0.45">
      <c r="A97" s="2">
        <v>21</v>
      </c>
      <c r="B97" s="1" t="s">
        <v>294</v>
      </c>
    </row>
    <row r="98" spans="1:2" x14ac:dyDescent="0.45">
      <c r="A98" s="2">
        <v>21</v>
      </c>
      <c r="B98" s="1" t="s">
        <v>23</v>
      </c>
    </row>
    <row r="99" spans="1:2" x14ac:dyDescent="0.45">
      <c r="A99" s="2">
        <v>21</v>
      </c>
      <c r="B99" s="1" t="s">
        <v>283</v>
      </c>
    </row>
    <row r="101" spans="1:2" x14ac:dyDescent="0.45">
      <c r="A101" s="2">
        <v>22</v>
      </c>
      <c r="B101" s="1" t="s">
        <v>282</v>
      </c>
    </row>
    <row r="102" spans="1:2" x14ac:dyDescent="0.45">
      <c r="A102" s="2">
        <v>22</v>
      </c>
      <c r="B102" s="1" t="s">
        <v>20</v>
      </c>
    </row>
    <row r="103" spans="1:2" x14ac:dyDescent="0.45">
      <c r="A103" s="2">
        <v>22</v>
      </c>
      <c r="B103" s="1" t="s">
        <v>23</v>
      </c>
    </row>
    <row r="104" spans="1:2" x14ac:dyDescent="0.45">
      <c r="A104" s="2">
        <v>22</v>
      </c>
      <c r="B104" s="1" t="s">
        <v>283</v>
      </c>
    </row>
    <row r="106" spans="1:2" ht="22.9" x14ac:dyDescent="0.65">
      <c r="A106" s="2">
        <v>26</v>
      </c>
      <c r="B106" s="50" t="s">
        <v>350</v>
      </c>
    </row>
    <row r="107" spans="1:2" ht="22.9" x14ac:dyDescent="0.65">
      <c r="A107" s="2">
        <v>26</v>
      </c>
      <c r="B107" s="50" t="s">
        <v>351</v>
      </c>
    </row>
    <row r="108" spans="1:2" ht="22.9" x14ac:dyDescent="0.65">
      <c r="A108" s="2">
        <v>26</v>
      </c>
      <c r="B108" s="50" t="s">
        <v>352</v>
      </c>
    </row>
    <row r="109" spans="1:2" x14ac:dyDescent="0.45">
      <c r="A109" s="2">
        <v>26</v>
      </c>
      <c r="B109" s="1" t="s">
        <v>337</v>
      </c>
    </row>
    <row r="110" spans="1:2" x14ac:dyDescent="0.45">
      <c r="A110" s="2">
        <v>26</v>
      </c>
      <c r="B110" s="1" t="s">
        <v>338</v>
      </c>
    </row>
    <row r="112" spans="1:2" x14ac:dyDescent="0.45">
      <c r="A112" s="2">
        <v>27</v>
      </c>
      <c r="B112" s="1" t="s">
        <v>20</v>
      </c>
    </row>
    <row r="113" spans="1:2" x14ac:dyDescent="0.45">
      <c r="A113" s="2">
        <v>27</v>
      </c>
      <c r="B113" s="1" t="s">
        <v>284</v>
      </c>
    </row>
    <row r="114" spans="1:2" x14ac:dyDescent="0.45">
      <c r="A114" s="2">
        <v>27</v>
      </c>
      <c r="B114" s="1" t="s">
        <v>283</v>
      </c>
    </row>
    <row r="116" spans="1:2" ht="22.9" x14ac:dyDescent="0.65">
      <c r="A116" s="2">
        <v>27.1</v>
      </c>
      <c r="B116" s="50" t="s">
        <v>353</v>
      </c>
    </row>
    <row r="117" spans="1:2" ht="22.9" x14ac:dyDescent="0.65">
      <c r="A117" s="2">
        <v>27.1</v>
      </c>
      <c r="B117" s="50" t="s">
        <v>354</v>
      </c>
    </row>
    <row r="118" spans="1:2" x14ac:dyDescent="0.45">
      <c r="A118" s="2">
        <v>27.1</v>
      </c>
      <c r="B118" s="1" t="s">
        <v>337</v>
      </c>
    </row>
    <row r="119" spans="1:2" x14ac:dyDescent="0.45">
      <c r="A119" s="2">
        <v>27.1</v>
      </c>
      <c r="B119" s="1" t="s">
        <v>338</v>
      </c>
    </row>
    <row r="121" spans="1:2" x14ac:dyDescent="0.45">
      <c r="A121" s="2">
        <v>28.1</v>
      </c>
      <c r="B121" s="1" t="s">
        <v>20</v>
      </c>
    </row>
    <row r="122" spans="1:2" x14ac:dyDescent="0.45">
      <c r="A122" s="2">
        <v>28.1</v>
      </c>
      <c r="B122" s="1" t="s">
        <v>284</v>
      </c>
    </row>
    <row r="123" spans="1:2" x14ac:dyDescent="0.45">
      <c r="A123" s="2">
        <v>28.1</v>
      </c>
      <c r="B123" s="1" t="s">
        <v>283</v>
      </c>
    </row>
    <row r="125" spans="1:2" x14ac:dyDescent="0.45">
      <c r="A125" s="2">
        <v>28.2</v>
      </c>
      <c r="B125" s="1" t="s">
        <v>20</v>
      </c>
    </row>
    <row r="126" spans="1:2" x14ac:dyDescent="0.45">
      <c r="A126" s="2">
        <v>28.2</v>
      </c>
      <c r="B126" s="1" t="s">
        <v>284</v>
      </c>
    </row>
    <row r="127" spans="1:2" x14ac:dyDescent="0.45">
      <c r="A127" s="2">
        <v>28.2</v>
      </c>
      <c r="B127" s="1" t="s">
        <v>283</v>
      </c>
    </row>
    <row r="129" spans="1:2" x14ac:dyDescent="0.45">
      <c r="A129" s="2">
        <v>28.3</v>
      </c>
      <c r="B129" s="1" t="s">
        <v>282</v>
      </c>
    </row>
    <row r="130" spans="1:2" x14ac:dyDescent="0.45">
      <c r="A130" s="2">
        <v>28.3</v>
      </c>
      <c r="B130" s="1" t="s">
        <v>295</v>
      </c>
    </row>
    <row r="131" spans="1:2" x14ac:dyDescent="0.45">
      <c r="A131" s="2">
        <v>28.3</v>
      </c>
      <c r="B131" s="1" t="s">
        <v>296</v>
      </c>
    </row>
    <row r="132" spans="1:2" x14ac:dyDescent="0.45">
      <c r="A132" s="2">
        <v>28.3</v>
      </c>
      <c r="B132" s="1" t="s">
        <v>297</v>
      </c>
    </row>
    <row r="134" spans="1:2" x14ac:dyDescent="0.45">
      <c r="A134" s="2">
        <v>30</v>
      </c>
      <c r="B134" s="1" t="s">
        <v>20</v>
      </c>
    </row>
    <row r="135" spans="1:2" x14ac:dyDescent="0.45">
      <c r="A135" s="2">
        <v>30</v>
      </c>
      <c r="B135" s="1" t="s">
        <v>284</v>
      </c>
    </row>
    <row r="136" spans="1:2" x14ac:dyDescent="0.45">
      <c r="A136" s="2">
        <v>30</v>
      </c>
      <c r="B136" s="1" t="s">
        <v>283</v>
      </c>
    </row>
    <row r="138" spans="1:2" x14ac:dyDescent="0.45">
      <c r="A138" s="2">
        <v>31</v>
      </c>
      <c r="B138" s="1" t="s">
        <v>20</v>
      </c>
    </row>
    <row r="139" spans="1:2" x14ac:dyDescent="0.45">
      <c r="A139" s="2">
        <v>31</v>
      </c>
      <c r="B139" s="1" t="s">
        <v>284</v>
      </c>
    </row>
    <row r="140" spans="1:2" x14ac:dyDescent="0.45">
      <c r="A140" s="2">
        <v>31</v>
      </c>
      <c r="B140" s="1" t="s">
        <v>283</v>
      </c>
    </row>
    <row r="142" spans="1:2" x14ac:dyDescent="0.45">
      <c r="A142" s="2">
        <v>37</v>
      </c>
      <c r="B142" s="1" t="s">
        <v>20</v>
      </c>
    </row>
    <row r="143" spans="1:2" x14ac:dyDescent="0.45">
      <c r="A143" s="2">
        <v>37</v>
      </c>
      <c r="B143" s="1" t="s">
        <v>284</v>
      </c>
    </row>
    <row r="144" spans="1:2" x14ac:dyDescent="0.45">
      <c r="A144" s="2">
        <v>37</v>
      </c>
      <c r="B144" s="1" t="s">
        <v>283</v>
      </c>
    </row>
    <row r="146" spans="1:2" ht="17.649999999999999" x14ac:dyDescent="0.5">
      <c r="A146" s="2">
        <v>39</v>
      </c>
      <c r="B146" s="49" t="s">
        <v>355</v>
      </c>
    </row>
    <row r="147" spans="1:2" ht="17.649999999999999" x14ac:dyDescent="0.5">
      <c r="A147" s="2">
        <v>39</v>
      </c>
      <c r="B147" s="49" t="s">
        <v>356</v>
      </c>
    </row>
    <row r="148" spans="1:2" ht="22.9" x14ac:dyDescent="0.65">
      <c r="A148" s="2">
        <v>39</v>
      </c>
      <c r="B148" s="50" t="s">
        <v>357</v>
      </c>
    </row>
    <row r="149" spans="1:2" x14ac:dyDescent="0.45">
      <c r="A149" s="2">
        <v>39</v>
      </c>
      <c r="B149" s="1" t="s">
        <v>337</v>
      </c>
    </row>
    <row r="150" spans="1:2" x14ac:dyDescent="0.45">
      <c r="A150" s="2">
        <v>39</v>
      </c>
      <c r="B150" s="1" t="s">
        <v>338</v>
      </c>
    </row>
    <row r="152" spans="1:2" x14ac:dyDescent="0.45">
      <c r="A152" s="2">
        <v>40</v>
      </c>
      <c r="B152" s="1" t="s">
        <v>20</v>
      </c>
    </row>
    <row r="153" spans="1:2" x14ac:dyDescent="0.45">
      <c r="A153" s="2">
        <v>40</v>
      </c>
      <c r="B153" s="1" t="s">
        <v>284</v>
      </c>
    </row>
    <row r="154" spans="1:2" x14ac:dyDescent="0.45">
      <c r="A154" s="2">
        <v>40</v>
      </c>
      <c r="B154" s="1" t="s">
        <v>283</v>
      </c>
    </row>
    <row r="157" spans="1:2" x14ac:dyDescent="0.45">
      <c r="A157" s="2">
        <v>42</v>
      </c>
      <c r="B157" s="1" t="s">
        <v>20</v>
      </c>
    </row>
    <row r="158" spans="1:2" x14ac:dyDescent="0.45">
      <c r="A158" s="2">
        <v>42</v>
      </c>
      <c r="B158" s="1" t="s">
        <v>284</v>
      </c>
    </row>
    <row r="159" spans="1:2" x14ac:dyDescent="0.45">
      <c r="A159" s="2">
        <v>42</v>
      </c>
      <c r="B159" s="1" t="s">
        <v>283</v>
      </c>
    </row>
    <row r="161" spans="1:2" x14ac:dyDescent="0.45">
      <c r="A161" s="2">
        <v>43</v>
      </c>
      <c r="B161" s="1" t="s">
        <v>20</v>
      </c>
    </row>
    <row r="162" spans="1:2" x14ac:dyDescent="0.45">
      <c r="A162" s="2">
        <v>43</v>
      </c>
      <c r="B162" s="1" t="s">
        <v>284</v>
      </c>
    </row>
    <row r="163" spans="1:2" x14ac:dyDescent="0.45">
      <c r="A163" s="2">
        <v>43</v>
      </c>
      <c r="B163" s="1" t="s">
        <v>283</v>
      </c>
    </row>
    <row r="165" spans="1:2" x14ac:dyDescent="0.45">
      <c r="A165" s="2">
        <v>48</v>
      </c>
      <c r="B165" s="1" t="s">
        <v>20</v>
      </c>
    </row>
    <row r="166" spans="1:2" x14ac:dyDescent="0.45">
      <c r="A166" s="2">
        <v>48</v>
      </c>
      <c r="B166" s="1" t="s">
        <v>284</v>
      </c>
    </row>
    <row r="167" spans="1:2" x14ac:dyDescent="0.45">
      <c r="A167" s="2">
        <v>48</v>
      </c>
      <c r="B167" s="1" t="s">
        <v>283</v>
      </c>
    </row>
    <row r="169" spans="1:2" x14ac:dyDescent="0.45">
      <c r="A169" s="2" t="s">
        <v>298</v>
      </c>
      <c r="B169" s="1" t="s">
        <v>299</v>
      </c>
    </row>
    <row r="170" spans="1:2" x14ac:dyDescent="0.45">
      <c r="A170" s="2" t="s">
        <v>298</v>
      </c>
      <c r="B170" s="1" t="s">
        <v>300</v>
      </c>
    </row>
    <row r="171" spans="1:2" x14ac:dyDescent="0.45">
      <c r="A171" s="2" t="s">
        <v>298</v>
      </c>
      <c r="B171" s="1" t="s">
        <v>301</v>
      </c>
    </row>
    <row r="172" spans="1:2" x14ac:dyDescent="0.45">
      <c r="A172" s="2" t="s">
        <v>298</v>
      </c>
      <c r="B172" s="1" t="s">
        <v>277</v>
      </c>
    </row>
    <row r="174" spans="1:2" ht="22.9" x14ac:dyDescent="0.65">
      <c r="A174" s="2">
        <v>51</v>
      </c>
      <c r="B174" s="50" t="s">
        <v>361</v>
      </c>
    </row>
    <row r="175" spans="1:2" ht="22.9" x14ac:dyDescent="0.65">
      <c r="A175" s="2">
        <v>51</v>
      </c>
      <c r="B175" s="50" t="s">
        <v>362</v>
      </c>
    </row>
    <row r="176" spans="1:2" x14ac:dyDescent="0.45">
      <c r="A176" s="2">
        <v>51</v>
      </c>
      <c r="B176" s="1" t="s">
        <v>337</v>
      </c>
    </row>
    <row r="177" spans="1:2" x14ac:dyDescent="0.45">
      <c r="A177" s="2">
        <v>51</v>
      </c>
      <c r="B177" s="1" t="s">
        <v>338</v>
      </c>
    </row>
    <row r="179" spans="1:2" ht="22.9" x14ac:dyDescent="0.65">
      <c r="A179" s="2">
        <v>52</v>
      </c>
      <c r="B179" s="50" t="s">
        <v>361</v>
      </c>
    </row>
    <row r="180" spans="1:2" ht="22.9" x14ac:dyDescent="0.65">
      <c r="A180" s="2">
        <v>52</v>
      </c>
      <c r="B180" s="50" t="s">
        <v>362</v>
      </c>
    </row>
    <row r="181" spans="1:2" x14ac:dyDescent="0.45">
      <c r="A181" s="2">
        <v>52</v>
      </c>
      <c r="B181" s="1" t="s">
        <v>337</v>
      </c>
    </row>
    <row r="182" spans="1:2" x14ac:dyDescent="0.45">
      <c r="A182" s="2">
        <v>52</v>
      </c>
      <c r="B182" s="1" t="s">
        <v>338</v>
      </c>
    </row>
    <row r="184" spans="1:2" x14ac:dyDescent="0.45">
      <c r="A184" s="2">
        <v>55</v>
      </c>
      <c r="B184" s="1" t="s">
        <v>302</v>
      </c>
    </row>
    <row r="185" spans="1:2" x14ac:dyDescent="0.45">
      <c r="A185" s="2">
        <v>55</v>
      </c>
      <c r="B185" s="1" t="s">
        <v>303</v>
      </c>
    </row>
    <row r="186" spans="1:2" x14ac:dyDescent="0.45">
      <c r="A186" s="2">
        <v>55</v>
      </c>
      <c r="B186" s="1" t="s">
        <v>304</v>
      </c>
    </row>
    <row r="187" spans="1:2" x14ac:dyDescent="0.45">
      <c r="A187" s="2">
        <v>55</v>
      </c>
      <c r="B187" s="1" t="s">
        <v>284</v>
      </c>
    </row>
    <row r="188" spans="1:2" x14ac:dyDescent="0.45">
      <c r="A188" s="2">
        <v>55</v>
      </c>
      <c r="B188" s="1" t="s">
        <v>305</v>
      </c>
    </row>
    <row r="190" spans="1:2" ht="17.649999999999999" x14ac:dyDescent="0.5">
      <c r="A190" s="2">
        <v>58</v>
      </c>
      <c r="B190" s="49" t="s">
        <v>358</v>
      </c>
    </row>
    <row r="191" spans="1:2" ht="17.649999999999999" x14ac:dyDescent="0.5">
      <c r="A191" s="2">
        <v>58</v>
      </c>
      <c r="B191" s="49" t="s">
        <v>359</v>
      </c>
    </row>
    <row r="192" spans="1:2" x14ac:dyDescent="0.45">
      <c r="A192" s="2">
        <v>58</v>
      </c>
      <c r="B192" s="1" t="s">
        <v>360</v>
      </c>
    </row>
    <row r="193" spans="1:2" x14ac:dyDescent="0.45">
      <c r="A193" s="2">
        <v>58</v>
      </c>
      <c r="B193" s="1" t="s">
        <v>338</v>
      </c>
    </row>
    <row r="195" spans="1:2" x14ac:dyDescent="0.45">
      <c r="A195" s="2" t="s">
        <v>306</v>
      </c>
      <c r="B195" s="1" t="s">
        <v>279</v>
      </c>
    </row>
    <row r="196" spans="1:2" x14ac:dyDescent="0.45">
      <c r="A196" s="2" t="s">
        <v>306</v>
      </c>
      <c r="B196" s="1" t="s">
        <v>307</v>
      </c>
    </row>
    <row r="197" spans="1:2" x14ac:dyDescent="0.45">
      <c r="A197" s="2" t="s">
        <v>306</v>
      </c>
      <c r="B197" s="1" t="s">
        <v>308</v>
      </c>
    </row>
    <row r="198" spans="1:2" x14ac:dyDescent="0.45">
      <c r="A198" s="2" t="s">
        <v>306</v>
      </c>
      <c r="B198" s="1" t="s">
        <v>309</v>
      </c>
    </row>
    <row r="199" spans="1:2" x14ac:dyDescent="0.45">
      <c r="A199" s="2" t="s">
        <v>306</v>
      </c>
      <c r="B199" s="1" t="s">
        <v>277</v>
      </c>
    </row>
    <row r="201" spans="1:2" x14ac:dyDescent="0.45">
      <c r="A201" s="2" t="s">
        <v>310</v>
      </c>
      <c r="B201" s="1" t="s">
        <v>278</v>
      </c>
    </row>
    <row r="202" spans="1:2" x14ac:dyDescent="0.45">
      <c r="A202" s="2" t="s">
        <v>310</v>
      </c>
      <c r="B202" s="1" t="s">
        <v>281</v>
      </c>
    </row>
    <row r="204" spans="1:2" x14ac:dyDescent="0.45">
      <c r="A204" s="2">
        <v>61</v>
      </c>
      <c r="B204" s="1" t="s">
        <v>311</v>
      </c>
    </row>
    <row r="205" spans="1:2" x14ac:dyDescent="0.45">
      <c r="A205" s="2">
        <v>61</v>
      </c>
      <c r="B205" s="1" t="s">
        <v>312</v>
      </c>
    </row>
    <row r="206" spans="1:2" x14ac:dyDescent="0.45">
      <c r="A206" s="2">
        <v>61</v>
      </c>
      <c r="B206" s="1" t="s">
        <v>280</v>
      </c>
    </row>
    <row r="207" spans="1:2" x14ac:dyDescent="0.45">
      <c r="A207" s="2">
        <v>61</v>
      </c>
      <c r="B207" s="1" t="s">
        <v>313</v>
      </c>
    </row>
    <row r="209" spans="1:2" x14ac:dyDescent="0.45">
      <c r="A209" s="2">
        <v>67</v>
      </c>
      <c r="B209" s="1" t="s">
        <v>20</v>
      </c>
    </row>
    <row r="210" spans="1:2" x14ac:dyDescent="0.45">
      <c r="A210" s="2">
        <v>67</v>
      </c>
      <c r="B210" s="1" t="s">
        <v>284</v>
      </c>
    </row>
    <row r="211" spans="1:2" x14ac:dyDescent="0.45">
      <c r="A211" s="2">
        <v>67</v>
      </c>
      <c r="B211" s="1" t="s">
        <v>283</v>
      </c>
    </row>
    <row r="213" spans="1:2" ht="17.649999999999999" x14ac:dyDescent="0.5">
      <c r="A213" s="2">
        <v>68</v>
      </c>
      <c r="B213" s="49" t="s">
        <v>370</v>
      </c>
    </row>
    <row r="214" spans="1:2" ht="35.25" x14ac:dyDescent="0.5">
      <c r="A214" s="2">
        <v>68</v>
      </c>
      <c r="B214" s="49" t="s">
        <v>371</v>
      </c>
    </row>
    <row r="215" spans="1:2" ht="35.25" x14ac:dyDescent="0.5">
      <c r="A215" s="2">
        <v>68</v>
      </c>
      <c r="B215" s="49" t="s">
        <v>372</v>
      </c>
    </row>
    <row r="216" spans="1:2" ht="35.25" x14ac:dyDescent="0.5">
      <c r="A216" s="2">
        <v>68</v>
      </c>
      <c r="B216" s="49" t="s">
        <v>373</v>
      </c>
    </row>
    <row r="217" spans="1:2" ht="35.25" x14ac:dyDescent="0.5">
      <c r="A217" s="2">
        <v>68</v>
      </c>
      <c r="B217" s="49" t="s">
        <v>374</v>
      </c>
    </row>
    <row r="218" spans="1:2" x14ac:dyDescent="0.45">
      <c r="A218" s="2">
        <v>68</v>
      </c>
      <c r="B218" s="1" t="s">
        <v>338</v>
      </c>
    </row>
    <row r="221" spans="1:2" x14ac:dyDescent="0.45">
      <c r="A221" s="2">
        <v>69</v>
      </c>
      <c r="B221" s="1" t="s">
        <v>338</v>
      </c>
    </row>
    <row r="222" spans="1:2" x14ac:dyDescent="0.45">
      <c r="A222" s="2">
        <v>69</v>
      </c>
      <c r="B222" s="1" t="s">
        <v>363</v>
      </c>
    </row>
    <row r="223" spans="1:2" x14ac:dyDescent="0.45">
      <c r="A223" s="2">
        <v>69</v>
      </c>
      <c r="B223" s="1" t="s">
        <v>314</v>
      </c>
    </row>
    <row r="224" spans="1:2" x14ac:dyDescent="0.45">
      <c r="A224" s="2">
        <v>69</v>
      </c>
      <c r="B224" s="1" t="s">
        <v>315</v>
      </c>
    </row>
    <row r="225" spans="1:2" x14ac:dyDescent="0.45">
      <c r="A225" s="2">
        <v>69</v>
      </c>
      <c r="B225" s="1" t="s">
        <v>316</v>
      </c>
    </row>
    <row r="226" spans="1:2" x14ac:dyDescent="0.45">
      <c r="A226" s="2">
        <v>69</v>
      </c>
      <c r="B226" s="1" t="s">
        <v>364</v>
      </c>
    </row>
    <row r="230" spans="1:2" ht="17.649999999999999" x14ac:dyDescent="0.5">
      <c r="A230" s="2">
        <v>70</v>
      </c>
      <c r="B230" s="49" t="s">
        <v>365</v>
      </c>
    </row>
    <row r="231" spans="1:2" ht="35.25" x14ac:dyDescent="0.5">
      <c r="A231" s="2">
        <v>70</v>
      </c>
      <c r="B231" s="49" t="s">
        <v>366</v>
      </c>
    </row>
    <row r="232" spans="1:2" ht="35.25" x14ac:dyDescent="0.5">
      <c r="A232" s="2">
        <v>70</v>
      </c>
      <c r="B232" s="49" t="s">
        <v>367</v>
      </c>
    </row>
    <row r="233" spans="1:2" ht="35.25" x14ac:dyDescent="0.5">
      <c r="A233" s="2">
        <v>70</v>
      </c>
      <c r="B233" s="49" t="s">
        <v>368</v>
      </c>
    </row>
    <row r="234" spans="1:2" ht="35.25" x14ac:dyDescent="0.5">
      <c r="A234" s="2">
        <v>70</v>
      </c>
      <c r="B234" s="49" t="s">
        <v>369</v>
      </c>
    </row>
    <row r="235" spans="1:2" x14ac:dyDescent="0.45">
      <c r="A235" s="2">
        <v>70</v>
      </c>
      <c r="B235" s="1" t="s">
        <v>338</v>
      </c>
    </row>
    <row r="237" spans="1:2" x14ac:dyDescent="0.45">
      <c r="A237" s="2">
        <v>71</v>
      </c>
      <c r="B237" s="1" t="s">
        <v>20</v>
      </c>
    </row>
    <row r="238" spans="1:2" x14ac:dyDescent="0.45">
      <c r="A238" s="2">
        <v>71</v>
      </c>
      <c r="B238" s="1" t="s">
        <v>284</v>
      </c>
    </row>
    <row r="239" spans="1:2" x14ac:dyDescent="0.45">
      <c r="A239" s="2">
        <v>71</v>
      </c>
      <c r="B239" s="1" t="s">
        <v>283</v>
      </c>
    </row>
    <row r="241" spans="1:2" x14ac:dyDescent="0.45">
      <c r="A241" s="2">
        <v>72</v>
      </c>
      <c r="B241" s="1" t="s">
        <v>20</v>
      </c>
    </row>
    <row r="242" spans="1:2" x14ac:dyDescent="0.45">
      <c r="A242" s="2">
        <v>72</v>
      </c>
      <c r="B242" s="1" t="s">
        <v>284</v>
      </c>
    </row>
    <row r="243" spans="1:2" x14ac:dyDescent="0.45">
      <c r="A243" s="2">
        <v>72</v>
      </c>
      <c r="B243" s="1" t="s">
        <v>283</v>
      </c>
    </row>
    <row r="245" spans="1:2" x14ac:dyDescent="0.45">
      <c r="A245" s="2">
        <v>73</v>
      </c>
      <c r="B245" s="1" t="s">
        <v>20</v>
      </c>
    </row>
    <row r="246" spans="1:2" x14ac:dyDescent="0.45">
      <c r="A246" s="2">
        <v>73</v>
      </c>
      <c r="B246" s="1" t="s">
        <v>284</v>
      </c>
    </row>
    <row r="247" spans="1:2" x14ac:dyDescent="0.45">
      <c r="A247" s="2">
        <v>73</v>
      </c>
      <c r="B247" s="1" t="s">
        <v>283</v>
      </c>
    </row>
    <row r="249" spans="1:2" x14ac:dyDescent="0.45">
      <c r="A249" s="2">
        <v>74</v>
      </c>
      <c r="B249" s="1" t="s">
        <v>20</v>
      </c>
    </row>
    <row r="250" spans="1:2" x14ac:dyDescent="0.45">
      <c r="A250" s="2">
        <v>74</v>
      </c>
      <c r="B250" s="1" t="s">
        <v>284</v>
      </c>
    </row>
    <row r="251" spans="1:2" x14ac:dyDescent="0.45">
      <c r="A251" s="2">
        <v>74</v>
      </c>
      <c r="B251" s="1" t="s">
        <v>283</v>
      </c>
    </row>
    <row r="254" spans="1:2" ht="35.25" x14ac:dyDescent="0.5">
      <c r="A254" s="2">
        <v>75</v>
      </c>
      <c r="B254" s="49" t="s">
        <v>375</v>
      </c>
    </row>
    <row r="255" spans="1:2" ht="35.25" x14ac:dyDescent="0.5">
      <c r="A255" s="2">
        <v>75</v>
      </c>
      <c r="B255" s="49" t="s">
        <v>376</v>
      </c>
    </row>
    <row r="256" spans="1:2" ht="35.25" x14ac:dyDescent="0.5">
      <c r="A256" s="2">
        <v>75</v>
      </c>
      <c r="B256" s="49" t="s">
        <v>377</v>
      </c>
    </row>
    <row r="257" spans="1:2" ht="35.25" x14ac:dyDescent="0.5">
      <c r="A257" s="2">
        <v>75</v>
      </c>
      <c r="B257" s="49" t="s">
        <v>378</v>
      </c>
    </row>
    <row r="258" spans="1:2" ht="22.9" x14ac:dyDescent="0.65">
      <c r="A258" s="2">
        <v>75</v>
      </c>
      <c r="B258" s="50" t="s">
        <v>379</v>
      </c>
    </row>
    <row r="259" spans="1:2" x14ac:dyDescent="0.45">
      <c r="A259" s="2">
        <v>75</v>
      </c>
      <c r="B259" s="1" t="s">
        <v>338</v>
      </c>
    </row>
    <row r="260" spans="1:2" ht="22.9" x14ac:dyDescent="0.65">
      <c r="A260" s="2">
        <v>75</v>
      </c>
      <c r="B260" s="50" t="s">
        <v>380</v>
      </c>
    </row>
    <row r="262" spans="1:2" x14ac:dyDescent="0.45">
      <c r="A262" s="2">
        <v>76</v>
      </c>
      <c r="B262" s="1" t="s">
        <v>20</v>
      </c>
    </row>
    <row r="263" spans="1:2" x14ac:dyDescent="0.45">
      <c r="A263" s="2">
        <v>76</v>
      </c>
      <c r="B263" s="1" t="s">
        <v>284</v>
      </c>
    </row>
    <row r="264" spans="1:2" x14ac:dyDescent="0.45">
      <c r="A264" s="2">
        <v>76</v>
      </c>
      <c r="B264" s="1" t="s">
        <v>283</v>
      </c>
    </row>
    <row r="266" spans="1:2" x14ac:dyDescent="0.45">
      <c r="A266" s="2">
        <v>77</v>
      </c>
      <c r="B266" s="1" t="s">
        <v>20</v>
      </c>
    </row>
    <row r="267" spans="1:2" x14ac:dyDescent="0.45">
      <c r="A267" s="2">
        <v>77</v>
      </c>
      <c r="B267" s="1" t="s">
        <v>284</v>
      </c>
    </row>
    <row r="268" spans="1:2" x14ac:dyDescent="0.45">
      <c r="A268" s="2">
        <v>77</v>
      </c>
      <c r="B268" s="1" t="s">
        <v>283</v>
      </c>
    </row>
    <row r="270" spans="1:2" ht="22.9" x14ac:dyDescent="0.65">
      <c r="B270" s="50" t="s">
        <v>381</v>
      </c>
    </row>
    <row r="271" spans="1:2" ht="22.9" x14ac:dyDescent="0.65">
      <c r="B271" s="50" t="s">
        <v>382</v>
      </c>
    </row>
    <row r="272" spans="1:2" x14ac:dyDescent="0.45">
      <c r="B272" s="1" t="s">
        <v>337</v>
      </c>
    </row>
    <row r="273" spans="1:2" x14ac:dyDescent="0.45">
      <c r="B273" s="1" t="s">
        <v>338</v>
      </c>
    </row>
    <row r="275" spans="1:2" x14ac:dyDescent="0.45">
      <c r="A275" s="2">
        <v>79</v>
      </c>
      <c r="B275" s="1" t="s">
        <v>20</v>
      </c>
    </row>
    <row r="276" spans="1:2" x14ac:dyDescent="0.45">
      <c r="A276" s="2">
        <v>79</v>
      </c>
      <c r="B276" s="1" t="s">
        <v>317</v>
      </c>
    </row>
    <row r="277" spans="1:2" x14ac:dyDescent="0.45">
      <c r="A277" s="2">
        <v>79</v>
      </c>
      <c r="B277" s="1" t="s">
        <v>318</v>
      </c>
    </row>
    <row r="278" spans="1:2" x14ac:dyDescent="0.45">
      <c r="A278" s="2">
        <v>79</v>
      </c>
      <c r="B278" s="1" t="s">
        <v>305</v>
      </c>
    </row>
    <row r="280" spans="1:2" x14ac:dyDescent="0.45">
      <c r="A280" s="2">
        <v>79.099999999999994</v>
      </c>
      <c r="B280" s="1" t="s">
        <v>20</v>
      </c>
    </row>
    <row r="281" spans="1:2" x14ac:dyDescent="0.45">
      <c r="A281" s="2">
        <v>79.099999999999994</v>
      </c>
      <c r="B281" s="1" t="s">
        <v>23</v>
      </c>
    </row>
    <row r="282" spans="1:2" x14ac:dyDescent="0.45">
      <c r="A282" s="2">
        <v>79.099999999999994</v>
      </c>
      <c r="B282" s="1" t="s">
        <v>283</v>
      </c>
    </row>
    <row r="284" spans="1:2" x14ac:dyDescent="0.45">
      <c r="A284" s="2">
        <v>79.2</v>
      </c>
      <c r="B284" s="1" t="s">
        <v>319</v>
      </c>
    </row>
    <row r="285" spans="1:2" x14ac:dyDescent="0.45">
      <c r="A285" s="2">
        <v>79.2</v>
      </c>
      <c r="B285" s="1" t="s">
        <v>320</v>
      </c>
    </row>
    <row r="286" spans="1:2" x14ac:dyDescent="0.45">
      <c r="A286" s="2">
        <v>79.2</v>
      </c>
      <c r="B286" s="1" t="s">
        <v>321</v>
      </c>
    </row>
    <row r="287" spans="1:2" x14ac:dyDescent="0.45">
      <c r="A287" s="2">
        <v>79.2</v>
      </c>
      <c r="B287" s="1" t="s">
        <v>322</v>
      </c>
    </row>
    <row r="289" spans="1:2" x14ac:dyDescent="0.45">
      <c r="A289" s="2">
        <v>79.3</v>
      </c>
      <c r="B289" s="1" t="s">
        <v>20</v>
      </c>
    </row>
    <row r="290" spans="1:2" x14ac:dyDescent="0.45">
      <c r="A290" s="2">
        <v>79.3</v>
      </c>
      <c r="B290" s="1" t="s">
        <v>23</v>
      </c>
    </row>
    <row r="291" spans="1:2" x14ac:dyDescent="0.45">
      <c r="A291" s="2">
        <v>79.3</v>
      </c>
      <c r="B291" s="1" t="s">
        <v>283</v>
      </c>
    </row>
    <row r="293" spans="1:2" x14ac:dyDescent="0.45">
      <c r="A293" s="2">
        <v>79.5</v>
      </c>
      <c r="B293" s="1" t="s">
        <v>323</v>
      </c>
    </row>
    <row r="294" spans="1:2" x14ac:dyDescent="0.45">
      <c r="A294" s="2">
        <v>79.5</v>
      </c>
      <c r="B294" s="1" t="s">
        <v>324</v>
      </c>
    </row>
    <row r="295" spans="1:2" x14ac:dyDescent="0.45">
      <c r="A295" s="2">
        <v>79.5</v>
      </c>
      <c r="B295" s="1" t="s">
        <v>277</v>
      </c>
    </row>
    <row r="297" spans="1:2" x14ac:dyDescent="0.45">
      <c r="A297" s="2">
        <v>81</v>
      </c>
      <c r="B297" s="1" t="s">
        <v>20</v>
      </c>
    </row>
    <row r="298" spans="1:2" x14ac:dyDescent="0.45">
      <c r="A298" s="2">
        <v>81</v>
      </c>
      <c r="B298" s="1" t="s">
        <v>325</v>
      </c>
    </row>
    <row r="299" spans="1:2" x14ac:dyDescent="0.45">
      <c r="A299" s="2">
        <v>81</v>
      </c>
      <c r="B299" s="1" t="s">
        <v>23</v>
      </c>
    </row>
    <row r="300" spans="1:2" x14ac:dyDescent="0.45">
      <c r="A300" s="2">
        <v>81</v>
      </c>
      <c r="B300" s="1" t="s">
        <v>322</v>
      </c>
    </row>
    <row r="302" spans="1:2" x14ac:dyDescent="0.45">
      <c r="A302" s="2">
        <v>82</v>
      </c>
      <c r="B302" s="1" t="s">
        <v>20</v>
      </c>
    </row>
    <row r="303" spans="1:2" x14ac:dyDescent="0.45">
      <c r="A303" s="2">
        <v>82</v>
      </c>
      <c r="B303" s="1" t="s">
        <v>326</v>
      </c>
    </row>
    <row r="304" spans="1:2" x14ac:dyDescent="0.45">
      <c r="A304" s="2">
        <v>82</v>
      </c>
      <c r="B304" s="1" t="s">
        <v>23</v>
      </c>
    </row>
    <row r="305" spans="1:2" x14ac:dyDescent="0.45">
      <c r="A305" s="2">
        <v>82</v>
      </c>
      <c r="B305" s="1" t="s">
        <v>283</v>
      </c>
    </row>
    <row r="307" spans="1:2" x14ac:dyDescent="0.45">
      <c r="A307" s="2">
        <v>83</v>
      </c>
      <c r="B307" s="1" t="s">
        <v>20</v>
      </c>
    </row>
    <row r="308" spans="1:2" x14ac:dyDescent="0.45">
      <c r="A308" s="2">
        <v>83</v>
      </c>
      <c r="B308" s="1" t="s">
        <v>23</v>
      </c>
    </row>
    <row r="309" spans="1:2" x14ac:dyDescent="0.45">
      <c r="A309" s="2">
        <v>83</v>
      </c>
      <c r="B309" s="1" t="s">
        <v>283</v>
      </c>
    </row>
    <row r="311" spans="1:2" x14ac:dyDescent="0.45">
      <c r="A311" s="2">
        <v>84</v>
      </c>
      <c r="B311" s="1" t="s">
        <v>20</v>
      </c>
    </row>
    <row r="312" spans="1:2" x14ac:dyDescent="0.45">
      <c r="A312" s="2">
        <v>84</v>
      </c>
      <c r="B312" s="1" t="s">
        <v>23</v>
      </c>
    </row>
    <row r="313" spans="1:2" x14ac:dyDescent="0.45">
      <c r="A313" s="2">
        <v>84</v>
      </c>
      <c r="B313" s="1" t="s">
        <v>283</v>
      </c>
    </row>
    <row r="315" spans="1:2" x14ac:dyDescent="0.45">
      <c r="A315" s="2">
        <v>2.4</v>
      </c>
      <c r="B315" s="1" t="s">
        <v>327</v>
      </c>
    </row>
    <row r="316" spans="1:2" x14ac:dyDescent="0.45">
      <c r="A316" s="2">
        <v>2.4</v>
      </c>
      <c r="B316" s="1" t="s">
        <v>328</v>
      </c>
    </row>
    <row r="317" spans="1:2" x14ac:dyDescent="0.45">
      <c r="A317" s="2">
        <v>2.4</v>
      </c>
      <c r="B317" s="1" t="s">
        <v>329</v>
      </c>
    </row>
    <row r="318" spans="1:2" x14ac:dyDescent="0.45">
      <c r="A318" s="2">
        <v>2.4</v>
      </c>
      <c r="B318" s="1" t="s">
        <v>273</v>
      </c>
    </row>
    <row r="319" spans="1:2" x14ac:dyDescent="0.45">
      <c r="A319" s="2">
        <v>2.4</v>
      </c>
      <c r="B319" s="1" t="s">
        <v>330</v>
      </c>
    </row>
    <row r="320" spans="1:2" x14ac:dyDescent="0.45">
      <c r="A320" s="2">
        <v>2.4</v>
      </c>
      <c r="B320" s="1" t="s">
        <v>331</v>
      </c>
    </row>
    <row r="321" spans="1:2" x14ac:dyDescent="0.45">
      <c r="A321" s="2">
        <v>2.4</v>
      </c>
      <c r="B321" s="1" t="s">
        <v>285</v>
      </c>
    </row>
    <row r="323" spans="1:2" x14ac:dyDescent="0.45">
      <c r="A323" s="2">
        <v>5</v>
      </c>
      <c r="B323" s="1" t="s">
        <v>332</v>
      </c>
    </row>
    <row r="324" spans="1:2" x14ac:dyDescent="0.45">
      <c r="A324" s="2">
        <v>5</v>
      </c>
      <c r="B324" s="1" t="s">
        <v>20</v>
      </c>
    </row>
    <row r="325" spans="1:2" x14ac:dyDescent="0.45">
      <c r="A325" s="2">
        <v>5</v>
      </c>
      <c r="B325" s="1" t="s">
        <v>23</v>
      </c>
    </row>
    <row r="326" spans="1:2" x14ac:dyDescent="0.45">
      <c r="A326" s="2">
        <v>5</v>
      </c>
      <c r="B326" s="1" t="s">
        <v>283</v>
      </c>
    </row>
    <row r="328" spans="1:2" x14ac:dyDescent="0.45">
      <c r="A328" s="2">
        <v>7.3</v>
      </c>
      <c r="B328" s="1" t="s">
        <v>333</v>
      </c>
    </row>
    <row r="329" spans="1:2" x14ac:dyDescent="0.45">
      <c r="A329" s="2">
        <v>7.3</v>
      </c>
      <c r="B329" s="1" t="s">
        <v>334</v>
      </c>
    </row>
    <row r="330" spans="1:2" x14ac:dyDescent="0.45">
      <c r="A330" s="2">
        <v>7.3</v>
      </c>
      <c r="B330" s="1" t="s">
        <v>277</v>
      </c>
    </row>
    <row r="332" spans="1:2" ht="22.9" x14ac:dyDescent="0.65">
      <c r="A332" s="2">
        <v>85</v>
      </c>
      <c r="B332" s="52" t="s">
        <v>383</v>
      </c>
    </row>
    <row r="333" spans="1:2" ht="22.9" x14ac:dyDescent="0.65">
      <c r="A333" s="2">
        <v>85</v>
      </c>
      <c r="B333" s="52" t="s">
        <v>384</v>
      </c>
    </row>
    <row r="334" spans="1:2" ht="22.9" x14ac:dyDescent="0.65">
      <c r="A334" s="2">
        <v>85</v>
      </c>
      <c r="B334" s="52" t="s">
        <v>385</v>
      </c>
    </row>
    <row r="335" spans="1:2" x14ac:dyDescent="0.45">
      <c r="A335" s="2">
        <v>85</v>
      </c>
      <c r="B335" s="1" t="s">
        <v>338</v>
      </c>
    </row>
    <row r="337" spans="1:2" x14ac:dyDescent="0.45">
      <c r="A337" s="2" t="s">
        <v>395</v>
      </c>
      <c r="B337" s="1" t="s">
        <v>391</v>
      </c>
    </row>
    <row r="338" spans="1:2" x14ac:dyDescent="0.45">
      <c r="B338" s="1" t="s">
        <v>392</v>
      </c>
    </row>
    <row r="339" spans="1:2" x14ac:dyDescent="0.45">
      <c r="B339" s="1" t="s">
        <v>393</v>
      </c>
    </row>
    <row r="340" spans="1:2" x14ac:dyDescent="0.45">
      <c r="B340" s="1" t="s">
        <v>394</v>
      </c>
    </row>
  </sheetData>
  <conditionalFormatting sqref="B75">
    <cfRule type="cellIs" dxfId="26" priority="1" operator="equal">
      <formula>"No or Not addressed"</formula>
    </cfRule>
    <cfRule type="containsText" dxfId="25" priority="2" operator="containsText" text="No">
      <formula>NOT(ISERROR(SEARCH("No",B75)))</formula>
    </cfRule>
    <cfRule type="containsText" dxfId="24" priority="3" operator="containsText" text="Do not know">
      <formula>NOT(ISERROR(SEARCH("Do not know",B75)))</formula>
    </cfRule>
    <cfRule type="cellIs" dxfId="23" priority="4" operator="equal">
      <formula>"-"</formula>
    </cfRule>
    <cfRule type="cellIs" dxfId="22" priority="5" operator="between">
      <formula>"No"</formula>
      <formula>"No"</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852DA-6386-4324-9201-030F664E9CC6}">
  <dimension ref="A1:Y100"/>
  <sheetViews>
    <sheetView zoomScale="67" zoomScaleNormal="67" zoomScaleSheetLayoutView="50" workbookViewId="0">
      <selection activeCell="F6" sqref="F6"/>
    </sheetView>
  </sheetViews>
  <sheetFormatPr defaultColWidth="8.73046875" defaultRowHeight="15.75" x14ac:dyDescent="0.5"/>
  <cols>
    <col min="1" max="1" width="4.59765625" style="6" customWidth="1"/>
    <col min="2" max="2" width="14.265625" style="92" customWidth="1"/>
    <col min="3" max="3" width="25.59765625" style="94" customWidth="1"/>
    <col min="4" max="4" width="12.796875" style="5" customWidth="1"/>
    <col min="5" max="13" width="7.1328125" style="4" customWidth="1"/>
    <col min="14" max="14" width="17.59765625" style="4" customWidth="1"/>
    <col min="15" max="15" width="110.265625" style="39" customWidth="1"/>
    <col min="16" max="16" width="8.73046875" style="4" customWidth="1"/>
    <col min="17" max="17" width="9.73046875" style="4" hidden="1" customWidth="1"/>
    <col min="18" max="25" width="7.73046875" style="4" hidden="1" customWidth="1"/>
    <col min="26" max="26" width="8.73046875" style="4" customWidth="1"/>
    <col min="27" max="16384" width="8.73046875" style="4"/>
  </cols>
  <sheetData>
    <row r="1" spans="1:25" ht="82.5" customHeight="1" x14ac:dyDescent="0.5">
      <c r="B1" s="192" t="s">
        <v>945</v>
      </c>
      <c r="C1" s="192"/>
      <c r="D1" s="192"/>
      <c r="E1" s="192"/>
      <c r="F1" s="192"/>
      <c r="G1" s="192"/>
      <c r="H1" s="192"/>
      <c r="I1" s="192"/>
      <c r="J1" s="192"/>
      <c r="K1" s="192"/>
      <c r="L1" s="192"/>
      <c r="M1" s="192"/>
      <c r="N1" s="192"/>
      <c r="O1" s="192"/>
    </row>
    <row r="2" spans="1:25" ht="37.15" customHeight="1" x14ac:dyDescent="0.45">
      <c r="A2" s="56"/>
      <c r="B2" s="164" t="s">
        <v>1359</v>
      </c>
      <c r="C2" s="164"/>
      <c r="D2" s="164"/>
      <c r="E2" s="164"/>
      <c r="F2" s="164"/>
      <c r="G2" s="164"/>
      <c r="H2" s="164"/>
      <c r="I2" s="164"/>
      <c r="J2" s="164"/>
      <c r="K2" s="164"/>
      <c r="L2" s="164"/>
      <c r="M2" s="164"/>
      <c r="N2" s="164"/>
      <c r="O2" s="164"/>
      <c r="P2" s="58"/>
    </row>
    <row r="3" spans="1:25" ht="61.5" customHeight="1" x14ac:dyDescent="0.45">
      <c r="A3" s="56"/>
      <c r="B3" s="165" t="s">
        <v>1360</v>
      </c>
      <c r="C3" s="165"/>
      <c r="D3" s="165"/>
      <c r="E3" s="165"/>
      <c r="F3" s="165"/>
      <c r="G3" s="165"/>
      <c r="H3" s="165"/>
      <c r="I3" s="165"/>
      <c r="J3" s="165"/>
      <c r="K3" s="165"/>
      <c r="L3" s="165"/>
      <c r="M3" s="165"/>
      <c r="N3" s="165"/>
      <c r="O3" s="165"/>
      <c r="P3" s="58"/>
    </row>
    <row r="4" spans="1:25" ht="9" customHeight="1" x14ac:dyDescent="0.45">
      <c r="A4" s="56"/>
      <c r="C4" s="93"/>
      <c r="D4" s="76"/>
      <c r="E4" s="76"/>
      <c r="F4" s="76"/>
      <c r="G4" s="76"/>
      <c r="H4" s="76"/>
      <c r="I4" s="76"/>
      <c r="J4" s="76"/>
      <c r="K4" s="76"/>
      <c r="L4" s="76"/>
      <c r="N4" s="56"/>
      <c r="O4" s="56"/>
      <c r="P4" s="58"/>
    </row>
    <row r="5" spans="1:25" s="37" customFormat="1" ht="114.75" customHeight="1" thickBot="1" x14ac:dyDescent="0.75">
      <c r="A5" s="166" t="s">
        <v>652</v>
      </c>
      <c r="B5" s="167"/>
      <c r="C5" s="168"/>
      <c r="D5" s="78" t="s">
        <v>1361</v>
      </c>
      <c r="E5" s="78">
        <v>2022</v>
      </c>
      <c r="F5" s="78">
        <v>2023</v>
      </c>
      <c r="G5" s="78">
        <v>2024</v>
      </c>
      <c r="H5" s="78">
        <v>2025</v>
      </c>
      <c r="I5" s="78">
        <v>2026</v>
      </c>
      <c r="J5" s="78">
        <v>2027</v>
      </c>
      <c r="K5" s="78">
        <v>2028</v>
      </c>
      <c r="L5" s="78">
        <v>2029</v>
      </c>
      <c r="M5" s="78">
        <v>2030</v>
      </c>
      <c r="N5" s="77" t="s">
        <v>584</v>
      </c>
      <c r="O5" s="79" t="s">
        <v>582</v>
      </c>
      <c r="Q5" s="59" t="s">
        <v>396</v>
      </c>
      <c r="R5" s="59" t="s">
        <v>388</v>
      </c>
      <c r="S5" s="59" t="s">
        <v>389</v>
      </c>
      <c r="T5" s="60" t="s">
        <v>390</v>
      </c>
      <c r="U5" s="60" t="s">
        <v>577</v>
      </c>
      <c r="V5" s="60" t="s">
        <v>578</v>
      </c>
      <c r="W5" s="60" t="s">
        <v>579</v>
      </c>
      <c r="X5" s="60" t="s">
        <v>580</v>
      </c>
      <c r="Y5" s="60" t="s">
        <v>581</v>
      </c>
    </row>
    <row r="6" spans="1:25" ht="111" customHeight="1" thickBot="1" x14ac:dyDescent="0.5">
      <c r="A6" s="41">
        <v>1</v>
      </c>
      <c r="B6" s="190" t="s">
        <v>830</v>
      </c>
      <c r="C6" s="190"/>
      <c r="D6" s="101"/>
      <c r="E6" s="101"/>
      <c r="F6" s="101"/>
      <c r="G6" s="101"/>
      <c r="H6" s="101"/>
      <c r="I6" s="101"/>
      <c r="J6" s="101"/>
      <c r="K6" s="101"/>
      <c r="L6" s="101"/>
      <c r="M6" s="101"/>
      <c r="N6" s="125">
        <f>(D6/2)</f>
        <v>0</v>
      </c>
      <c r="O6" s="74" t="s">
        <v>583</v>
      </c>
      <c r="Q6" s="40" t="str">
        <f>IF(AND(E6 &gt; 0, E6 &lt; N6), "1", "0")</f>
        <v>0</v>
      </c>
      <c r="R6" s="40" t="str">
        <f>IF(AND(F6 &gt; 0, F6 &lt; N6), "1", "0")</f>
        <v>0</v>
      </c>
      <c r="S6" s="40" t="str">
        <f>IF(AND(G6 &gt; 0, G6 &lt; N6), "1", "0")</f>
        <v>0</v>
      </c>
      <c r="T6" s="40" t="str">
        <f>IF(AND(H6 &gt; 0, H6 &lt; N6), "1", "0")</f>
        <v>0</v>
      </c>
      <c r="U6" s="40" t="str">
        <f>IF(AND(I6 &gt; 0, I6 &lt; N6), "1", "0")</f>
        <v>0</v>
      </c>
      <c r="V6" s="40" t="str">
        <f>IF(AND(J6 &gt; 0, J6 &lt; N6), "1", "0")</f>
        <v>0</v>
      </c>
      <c r="W6" s="40" t="str">
        <f>IF(AND(K6 &gt; 0, K6 &lt; N6), "1", "0")</f>
        <v>0</v>
      </c>
      <c r="X6" s="40" t="str">
        <f>IF(AND(L6 &gt; 0, L6 &lt; N6), "1", "0")</f>
        <v>0</v>
      </c>
      <c r="Y6" s="40" t="str">
        <f>IF(AND(M6 &gt; 0, M6 &lt; N6), "1", "0")</f>
        <v>0</v>
      </c>
    </row>
    <row r="7" spans="1:25" ht="132.75" customHeight="1" thickBot="1" x14ac:dyDescent="0.5">
      <c r="A7" s="41">
        <v>2</v>
      </c>
      <c r="B7" s="190" t="s">
        <v>944</v>
      </c>
      <c r="C7" s="190"/>
      <c r="D7" s="101"/>
      <c r="E7" s="101"/>
      <c r="F7" s="101"/>
      <c r="G7" s="101"/>
      <c r="H7" s="101"/>
      <c r="I7" s="101"/>
      <c r="J7" s="101"/>
      <c r="K7" s="101"/>
      <c r="L7" s="101"/>
      <c r="M7" s="101"/>
      <c r="N7" s="125">
        <f>(D7/2)</f>
        <v>0</v>
      </c>
      <c r="O7" s="74" t="s">
        <v>583</v>
      </c>
      <c r="Q7" s="40" t="str">
        <f>IF(AND(E7 &gt; 0, E7 &lt; N7), "1", "0")</f>
        <v>0</v>
      </c>
      <c r="R7" s="40" t="str">
        <f>IF(AND(F7 &gt; 0, F7 &lt; N7), "1", "0")</f>
        <v>0</v>
      </c>
      <c r="S7" s="40" t="str">
        <f>IF(AND(G7 &gt; 0, G7 &lt; N7), "1", "0")</f>
        <v>0</v>
      </c>
      <c r="T7" s="40" t="str">
        <f>IF(AND(H7 &gt; 0, H7 &lt; N7), "1", "0")</f>
        <v>0</v>
      </c>
      <c r="U7" s="40" t="str">
        <f>IF(AND(I7 &gt; 0, I7 &lt; N7), "1", "0")</f>
        <v>0</v>
      </c>
      <c r="V7" s="40" t="str">
        <f>IF(AND(J7 &gt; 0, J7 &lt; N7), "1", "0")</f>
        <v>0</v>
      </c>
      <c r="W7" s="40" t="str">
        <f>IF(AND(K7 &gt; 0, K7 &lt; N7), "1", "0")</f>
        <v>0</v>
      </c>
      <c r="X7" s="40" t="str">
        <f>IF(AND(L7 &gt; 0, L7 &lt; N7), "1", "0")</f>
        <v>0</v>
      </c>
      <c r="Y7" s="40" t="str">
        <f>IF(AND(M7 &gt; 0, M7 &lt; N7), "1", "0")</f>
        <v>0</v>
      </c>
    </row>
    <row r="8" spans="1:25" ht="71.650000000000006" customHeight="1" thickBot="1" x14ac:dyDescent="0.5">
      <c r="A8" s="41">
        <v>3</v>
      </c>
      <c r="B8" s="189" t="s">
        <v>942</v>
      </c>
      <c r="C8" s="189"/>
      <c r="D8" s="126"/>
      <c r="E8" s="101"/>
      <c r="F8" s="101"/>
      <c r="G8" s="101"/>
      <c r="H8" s="101"/>
      <c r="I8" s="101"/>
      <c r="J8" s="101"/>
      <c r="K8" s="101"/>
      <c r="L8" s="101"/>
      <c r="M8" s="101"/>
      <c r="N8" s="127">
        <f t="shared" ref="N8:N17" si="0">(D8/2)</f>
        <v>0</v>
      </c>
      <c r="O8" s="42" t="s">
        <v>943</v>
      </c>
      <c r="Q8" s="40" t="str">
        <f t="shared" ref="Q8:Q71" si="1">IF(AND(E8 &gt; 0, E8 &lt; N8), "1", "0")</f>
        <v>0</v>
      </c>
      <c r="R8" s="40" t="str">
        <f t="shared" ref="R8:R71" si="2">IF(AND(F8 &gt; 0, F8 &lt; N8), "1", "0")</f>
        <v>0</v>
      </c>
      <c r="S8" s="40" t="str">
        <f t="shared" ref="S8:S71" si="3">IF(AND(G8 &gt; 0, G8 &lt; N8), "1", "0")</f>
        <v>0</v>
      </c>
      <c r="T8" s="40" t="str">
        <f t="shared" ref="T8:T71" si="4">IF(AND(H8 &gt; 0, H8 &lt; N8), "1", "0")</f>
        <v>0</v>
      </c>
      <c r="U8" s="40" t="str">
        <f t="shared" ref="U8:U71" si="5">IF(AND(I8 &gt; 0, I8 &lt; N8), "1", "0")</f>
        <v>0</v>
      </c>
      <c r="V8" s="40" t="str">
        <f t="shared" ref="V8:V71" si="6">IF(AND(J8 &gt; 0, J8 &lt; N8), "1", "0")</f>
        <v>0</v>
      </c>
      <c r="W8" s="40" t="str">
        <f t="shared" ref="W8:W71" si="7">IF(AND(K8 &gt; 0, K8 &lt; N8), "1", "0")</f>
        <v>0</v>
      </c>
      <c r="X8" s="40" t="str">
        <f t="shared" ref="X8:X71" si="8">IF(AND(L8 &gt; 0, L8 &lt; N8), "1", "0")</f>
        <v>0</v>
      </c>
      <c r="Y8" s="40" t="str">
        <f t="shared" ref="Y8:Y71" si="9">IF(AND(M8 &gt; 0, M8 &lt; N8), "1", "0")</f>
        <v>0</v>
      </c>
    </row>
    <row r="9" spans="1:25" ht="68.25" customHeight="1" thickBot="1" x14ac:dyDescent="0.5">
      <c r="A9" s="41">
        <v>4</v>
      </c>
      <c r="B9" s="189" t="s">
        <v>933</v>
      </c>
      <c r="C9" s="189"/>
      <c r="D9" s="126"/>
      <c r="E9" s="101"/>
      <c r="F9" s="101"/>
      <c r="G9" s="101"/>
      <c r="H9" s="101"/>
      <c r="I9" s="101"/>
      <c r="J9" s="101"/>
      <c r="K9" s="101"/>
      <c r="L9" s="101"/>
      <c r="M9" s="101"/>
      <c r="N9" s="127">
        <f t="shared" si="0"/>
        <v>0</v>
      </c>
      <c r="O9" s="42" t="s">
        <v>943</v>
      </c>
      <c r="Q9" s="40" t="str">
        <f t="shared" si="1"/>
        <v>0</v>
      </c>
      <c r="R9" s="40" t="str">
        <f t="shared" si="2"/>
        <v>0</v>
      </c>
      <c r="S9" s="40" t="str">
        <f t="shared" si="3"/>
        <v>0</v>
      </c>
      <c r="T9" s="40" t="str">
        <f t="shared" si="4"/>
        <v>0</v>
      </c>
      <c r="U9" s="40" t="str">
        <f t="shared" si="5"/>
        <v>0</v>
      </c>
      <c r="V9" s="40" t="str">
        <f t="shared" si="6"/>
        <v>0</v>
      </c>
      <c r="W9" s="40" t="str">
        <f t="shared" si="7"/>
        <v>0</v>
      </c>
      <c r="X9" s="40" t="str">
        <f t="shared" si="8"/>
        <v>0</v>
      </c>
      <c r="Y9" s="40" t="str">
        <f t="shared" si="9"/>
        <v>0</v>
      </c>
    </row>
    <row r="10" spans="1:25" ht="50.25" customHeight="1" thickBot="1" x14ac:dyDescent="0.5">
      <c r="A10" s="41">
        <v>5</v>
      </c>
      <c r="B10" s="189" t="s">
        <v>934</v>
      </c>
      <c r="C10" s="189"/>
      <c r="D10" s="126"/>
      <c r="E10" s="101"/>
      <c r="F10" s="101"/>
      <c r="G10" s="101"/>
      <c r="H10" s="101"/>
      <c r="I10" s="101"/>
      <c r="J10" s="101"/>
      <c r="K10" s="101"/>
      <c r="L10" s="101"/>
      <c r="M10" s="101"/>
      <c r="N10" s="127">
        <f t="shared" si="0"/>
        <v>0</v>
      </c>
      <c r="O10" s="43"/>
      <c r="Q10" s="40" t="str">
        <f t="shared" si="1"/>
        <v>0</v>
      </c>
      <c r="R10" s="40" t="str">
        <f t="shared" si="2"/>
        <v>0</v>
      </c>
      <c r="S10" s="40" t="str">
        <f t="shared" si="3"/>
        <v>0</v>
      </c>
      <c r="T10" s="40" t="str">
        <f t="shared" si="4"/>
        <v>0</v>
      </c>
      <c r="U10" s="40" t="str">
        <f t="shared" si="5"/>
        <v>0</v>
      </c>
      <c r="V10" s="40" t="str">
        <f t="shared" si="6"/>
        <v>0</v>
      </c>
      <c r="W10" s="40" t="str">
        <f t="shared" si="7"/>
        <v>0</v>
      </c>
      <c r="X10" s="40" t="str">
        <f t="shared" si="8"/>
        <v>0</v>
      </c>
      <c r="Y10" s="40" t="str">
        <f t="shared" si="9"/>
        <v>0</v>
      </c>
    </row>
    <row r="11" spans="1:25" ht="54.4" customHeight="1" thickBot="1" x14ac:dyDescent="0.5">
      <c r="A11" s="41">
        <v>6</v>
      </c>
      <c r="B11" s="189" t="s">
        <v>935</v>
      </c>
      <c r="C11" s="189"/>
      <c r="D11" s="126"/>
      <c r="E11" s="101"/>
      <c r="F11" s="101"/>
      <c r="G11" s="101"/>
      <c r="H11" s="101"/>
      <c r="I11" s="101"/>
      <c r="J11" s="101"/>
      <c r="K11" s="101"/>
      <c r="L11" s="101"/>
      <c r="M11" s="101"/>
      <c r="N11" s="127">
        <f t="shared" si="0"/>
        <v>0</v>
      </c>
      <c r="O11" s="45"/>
      <c r="Q11" s="40" t="str">
        <f t="shared" si="1"/>
        <v>0</v>
      </c>
      <c r="R11" s="40" t="str">
        <f t="shared" si="2"/>
        <v>0</v>
      </c>
      <c r="S11" s="40" t="str">
        <f t="shared" si="3"/>
        <v>0</v>
      </c>
      <c r="T11" s="40" t="str">
        <f t="shared" si="4"/>
        <v>0</v>
      </c>
      <c r="U11" s="40" t="str">
        <f t="shared" si="5"/>
        <v>0</v>
      </c>
      <c r="V11" s="40" t="str">
        <f t="shared" si="6"/>
        <v>0</v>
      </c>
      <c r="W11" s="40" t="str">
        <f t="shared" si="7"/>
        <v>0</v>
      </c>
      <c r="X11" s="40" t="str">
        <f t="shared" si="8"/>
        <v>0</v>
      </c>
      <c r="Y11" s="40" t="str">
        <f t="shared" si="9"/>
        <v>0</v>
      </c>
    </row>
    <row r="12" spans="1:25" ht="70.5" customHeight="1" thickBot="1" x14ac:dyDescent="0.5">
      <c r="A12" s="41">
        <v>7</v>
      </c>
      <c r="B12" s="189" t="s">
        <v>936</v>
      </c>
      <c r="C12" s="189"/>
      <c r="D12" s="126"/>
      <c r="E12" s="101"/>
      <c r="F12" s="101"/>
      <c r="G12" s="101"/>
      <c r="H12" s="101"/>
      <c r="I12" s="101"/>
      <c r="J12" s="101"/>
      <c r="K12" s="101"/>
      <c r="L12" s="101"/>
      <c r="M12" s="101"/>
      <c r="N12" s="127">
        <f t="shared" si="0"/>
        <v>0</v>
      </c>
      <c r="O12" s="45"/>
      <c r="Q12" s="40" t="str">
        <f t="shared" si="1"/>
        <v>0</v>
      </c>
      <c r="R12" s="40" t="str">
        <f t="shared" si="2"/>
        <v>0</v>
      </c>
      <c r="S12" s="40" t="str">
        <f t="shared" si="3"/>
        <v>0</v>
      </c>
      <c r="T12" s="40" t="str">
        <f t="shared" si="4"/>
        <v>0</v>
      </c>
      <c r="U12" s="40" t="str">
        <f t="shared" si="5"/>
        <v>0</v>
      </c>
      <c r="V12" s="40" t="str">
        <f t="shared" si="6"/>
        <v>0</v>
      </c>
      <c r="W12" s="40" t="str">
        <f t="shared" si="7"/>
        <v>0</v>
      </c>
      <c r="X12" s="40" t="str">
        <f t="shared" si="8"/>
        <v>0</v>
      </c>
      <c r="Y12" s="40" t="str">
        <f t="shared" si="9"/>
        <v>0</v>
      </c>
    </row>
    <row r="13" spans="1:25" ht="69.400000000000006" customHeight="1" thickBot="1" x14ac:dyDescent="0.5">
      <c r="A13" s="41">
        <v>8</v>
      </c>
      <c r="B13" s="189" t="s">
        <v>937</v>
      </c>
      <c r="C13" s="189"/>
      <c r="D13" s="126"/>
      <c r="E13" s="101"/>
      <c r="F13" s="101"/>
      <c r="G13" s="101"/>
      <c r="H13" s="101"/>
      <c r="I13" s="101"/>
      <c r="J13" s="101"/>
      <c r="K13" s="101"/>
      <c r="L13" s="101"/>
      <c r="M13" s="101"/>
      <c r="N13" s="127">
        <f t="shared" si="0"/>
        <v>0</v>
      </c>
      <c r="O13" s="45"/>
      <c r="Q13" s="40" t="str">
        <f t="shared" si="1"/>
        <v>0</v>
      </c>
      <c r="R13" s="40" t="str">
        <f t="shared" si="2"/>
        <v>0</v>
      </c>
      <c r="S13" s="40" t="str">
        <f t="shared" si="3"/>
        <v>0</v>
      </c>
      <c r="T13" s="40" t="str">
        <f t="shared" si="4"/>
        <v>0</v>
      </c>
      <c r="U13" s="40" t="str">
        <f t="shared" si="5"/>
        <v>0</v>
      </c>
      <c r="V13" s="40" t="str">
        <f t="shared" si="6"/>
        <v>0</v>
      </c>
      <c r="W13" s="40" t="str">
        <f t="shared" si="7"/>
        <v>0</v>
      </c>
      <c r="X13" s="40" t="str">
        <f t="shared" si="8"/>
        <v>0</v>
      </c>
      <c r="Y13" s="40" t="str">
        <f t="shared" si="9"/>
        <v>0</v>
      </c>
    </row>
    <row r="14" spans="1:25" ht="80.650000000000006" customHeight="1" thickBot="1" x14ac:dyDescent="0.5">
      <c r="A14" s="41">
        <v>9</v>
      </c>
      <c r="B14" s="189" t="s">
        <v>938</v>
      </c>
      <c r="C14" s="189"/>
      <c r="D14" s="126"/>
      <c r="E14" s="101"/>
      <c r="F14" s="101"/>
      <c r="G14" s="101"/>
      <c r="H14" s="101"/>
      <c r="I14" s="101"/>
      <c r="J14" s="101"/>
      <c r="K14" s="101"/>
      <c r="L14" s="101"/>
      <c r="M14" s="101"/>
      <c r="N14" s="127">
        <f t="shared" si="0"/>
        <v>0</v>
      </c>
      <c r="O14" s="45"/>
      <c r="Q14" s="40" t="str">
        <f t="shared" si="1"/>
        <v>0</v>
      </c>
      <c r="R14" s="40" t="str">
        <f t="shared" si="2"/>
        <v>0</v>
      </c>
      <c r="S14" s="40" t="str">
        <f t="shared" si="3"/>
        <v>0</v>
      </c>
      <c r="T14" s="40" t="str">
        <f t="shared" si="4"/>
        <v>0</v>
      </c>
      <c r="U14" s="40" t="str">
        <f t="shared" si="5"/>
        <v>0</v>
      </c>
      <c r="V14" s="40" t="str">
        <f t="shared" si="6"/>
        <v>0</v>
      </c>
      <c r="W14" s="40" t="str">
        <f t="shared" si="7"/>
        <v>0</v>
      </c>
      <c r="X14" s="40" t="str">
        <f t="shared" si="8"/>
        <v>0</v>
      </c>
      <c r="Y14" s="40" t="str">
        <f t="shared" si="9"/>
        <v>0</v>
      </c>
    </row>
    <row r="15" spans="1:25" ht="79.5" customHeight="1" thickBot="1" x14ac:dyDescent="0.5">
      <c r="A15" s="41">
        <v>10</v>
      </c>
      <c r="B15" s="189" t="s">
        <v>939</v>
      </c>
      <c r="C15" s="189"/>
      <c r="D15" s="126"/>
      <c r="E15" s="101"/>
      <c r="F15" s="101"/>
      <c r="G15" s="101"/>
      <c r="H15" s="101"/>
      <c r="I15" s="101"/>
      <c r="J15" s="101"/>
      <c r="K15" s="101"/>
      <c r="L15" s="101"/>
      <c r="M15" s="101"/>
      <c r="N15" s="127">
        <f t="shared" si="0"/>
        <v>0</v>
      </c>
      <c r="O15" s="45"/>
      <c r="Q15" s="40" t="str">
        <f t="shared" si="1"/>
        <v>0</v>
      </c>
      <c r="R15" s="40" t="str">
        <f t="shared" si="2"/>
        <v>0</v>
      </c>
      <c r="S15" s="40" t="str">
        <f t="shared" si="3"/>
        <v>0</v>
      </c>
      <c r="T15" s="40" t="str">
        <f t="shared" si="4"/>
        <v>0</v>
      </c>
      <c r="U15" s="40" t="str">
        <f t="shared" si="5"/>
        <v>0</v>
      </c>
      <c r="V15" s="40" t="str">
        <f t="shared" si="6"/>
        <v>0</v>
      </c>
      <c r="W15" s="40" t="str">
        <f t="shared" si="7"/>
        <v>0</v>
      </c>
      <c r="X15" s="40" t="str">
        <f t="shared" si="8"/>
        <v>0</v>
      </c>
      <c r="Y15" s="40" t="str">
        <f t="shared" si="9"/>
        <v>0</v>
      </c>
    </row>
    <row r="16" spans="1:25" ht="79.5" customHeight="1" thickBot="1" x14ac:dyDescent="0.5">
      <c r="A16" s="41">
        <v>11</v>
      </c>
      <c r="B16" s="189" t="s">
        <v>940</v>
      </c>
      <c r="C16" s="189"/>
      <c r="D16" s="126"/>
      <c r="E16" s="101"/>
      <c r="F16" s="101"/>
      <c r="G16" s="101"/>
      <c r="H16" s="101"/>
      <c r="I16" s="101"/>
      <c r="J16" s="101"/>
      <c r="K16" s="101"/>
      <c r="L16" s="101"/>
      <c r="M16" s="101"/>
      <c r="N16" s="127">
        <f t="shared" si="0"/>
        <v>0</v>
      </c>
      <c r="O16" s="45"/>
      <c r="Q16" s="40" t="str">
        <f t="shared" si="1"/>
        <v>0</v>
      </c>
      <c r="R16" s="40" t="str">
        <f t="shared" si="2"/>
        <v>0</v>
      </c>
      <c r="S16" s="40" t="str">
        <f t="shared" si="3"/>
        <v>0</v>
      </c>
      <c r="T16" s="40" t="str">
        <f t="shared" si="4"/>
        <v>0</v>
      </c>
      <c r="U16" s="40" t="str">
        <f t="shared" si="5"/>
        <v>0</v>
      </c>
      <c r="V16" s="40" t="str">
        <f t="shared" si="6"/>
        <v>0</v>
      </c>
      <c r="W16" s="40" t="str">
        <f t="shared" si="7"/>
        <v>0</v>
      </c>
      <c r="X16" s="40" t="str">
        <f t="shared" si="8"/>
        <v>0</v>
      </c>
      <c r="Y16" s="40" t="str">
        <f t="shared" si="9"/>
        <v>0</v>
      </c>
    </row>
    <row r="17" spans="1:25" ht="69" customHeight="1" thickBot="1" x14ac:dyDescent="0.5">
      <c r="A17" s="41">
        <v>12</v>
      </c>
      <c r="B17" s="189" t="s">
        <v>941</v>
      </c>
      <c r="C17" s="189"/>
      <c r="D17" s="126"/>
      <c r="E17" s="101"/>
      <c r="F17" s="101"/>
      <c r="G17" s="101"/>
      <c r="H17" s="101"/>
      <c r="I17" s="101"/>
      <c r="J17" s="101"/>
      <c r="K17" s="101"/>
      <c r="L17" s="101"/>
      <c r="M17" s="101"/>
      <c r="N17" s="127">
        <f t="shared" si="0"/>
        <v>0</v>
      </c>
      <c r="O17" s="45"/>
      <c r="Q17" s="40" t="str">
        <f t="shared" si="1"/>
        <v>0</v>
      </c>
      <c r="R17" s="40" t="str">
        <f t="shared" si="2"/>
        <v>0</v>
      </c>
      <c r="S17" s="40" t="str">
        <f t="shared" si="3"/>
        <v>0</v>
      </c>
      <c r="T17" s="40" t="str">
        <f t="shared" si="4"/>
        <v>0</v>
      </c>
      <c r="U17" s="40" t="str">
        <f t="shared" si="5"/>
        <v>0</v>
      </c>
      <c r="V17" s="40" t="str">
        <f t="shared" si="6"/>
        <v>0</v>
      </c>
      <c r="W17" s="40" t="str">
        <f t="shared" si="7"/>
        <v>0</v>
      </c>
      <c r="X17" s="40" t="str">
        <f t="shared" si="8"/>
        <v>0</v>
      </c>
      <c r="Y17" s="40" t="str">
        <f t="shared" si="9"/>
        <v>0</v>
      </c>
    </row>
    <row r="18" spans="1:25" ht="88.5" customHeight="1" thickBot="1" x14ac:dyDescent="0.5">
      <c r="A18" s="41">
        <v>13</v>
      </c>
      <c r="B18" s="189" t="s">
        <v>1332</v>
      </c>
      <c r="C18" s="189"/>
      <c r="D18" s="126"/>
      <c r="E18" s="101"/>
      <c r="F18" s="101"/>
      <c r="G18" s="101"/>
      <c r="H18" s="101"/>
      <c r="I18" s="101"/>
      <c r="J18" s="101"/>
      <c r="K18" s="101"/>
      <c r="L18" s="101"/>
      <c r="M18" s="101"/>
      <c r="N18" s="127">
        <f t="shared" ref="N18" si="10">(D18/2)</f>
        <v>0</v>
      </c>
      <c r="O18" s="45" t="s">
        <v>953</v>
      </c>
      <c r="Q18" s="40" t="str">
        <f t="shared" si="1"/>
        <v>0</v>
      </c>
      <c r="R18" s="40" t="str">
        <f t="shared" si="2"/>
        <v>0</v>
      </c>
      <c r="S18" s="40" t="str">
        <f t="shared" si="3"/>
        <v>0</v>
      </c>
      <c r="T18" s="40" t="str">
        <f t="shared" si="4"/>
        <v>0</v>
      </c>
      <c r="U18" s="40" t="str">
        <f t="shared" si="5"/>
        <v>0</v>
      </c>
      <c r="V18" s="40" t="str">
        <f t="shared" si="6"/>
        <v>0</v>
      </c>
      <c r="W18" s="40" t="str">
        <f t="shared" si="7"/>
        <v>0</v>
      </c>
      <c r="X18" s="40" t="str">
        <f t="shared" si="8"/>
        <v>0</v>
      </c>
      <c r="Y18" s="40" t="str">
        <f t="shared" si="9"/>
        <v>0</v>
      </c>
    </row>
    <row r="19" spans="1:25" ht="93.75" customHeight="1" thickBot="1" x14ac:dyDescent="0.5">
      <c r="A19" s="41">
        <v>14</v>
      </c>
      <c r="B19" s="189" t="s">
        <v>1323</v>
      </c>
      <c r="C19" s="189"/>
      <c r="D19" s="126"/>
      <c r="E19" s="101"/>
      <c r="F19" s="101"/>
      <c r="G19" s="101"/>
      <c r="H19" s="101"/>
      <c r="I19" s="101"/>
      <c r="J19" s="101"/>
      <c r="K19" s="101"/>
      <c r="L19" s="101"/>
      <c r="M19" s="101"/>
      <c r="N19" s="127">
        <f t="shared" ref="N19" si="11">(D19/2)</f>
        <v>0</v>
      </c>
      <c r="O19" s="45" t="s">
        <v>954</v>
      </c>
      <c r="Q19" s="40" t="str">
        <f t="shared" si="1"/>
        <v>0</v>
      </c>
      <c r="R19" s="40" t="str">
        <f t="shared" si="2"/>
        <v>0</v>
      </c>
      <c r="S19" s="40" t="str">
        <f t="shared" si="3"/>
        <v>0</v>
      </c>
      <c r="T19" s="40" t="str">
        <f t="shared" si="4"/>
        <v>0</v>
      </c>
      <c r="U19" s="40" t="str">
        <f t="shared" si="5"/>
        <v>0</v>
      </c>
      <c r="V19" s="40" t="str">
        <f t="shared" si="6"/>
        <v>0</v>
      </c>
      <c r="W19" s="40" t="str">
        <f t="shared" si="7"/>
        <v>0</v>
      </c>
      <c r="X19" s="40" t="str">
        <f t="shared" si="8"/>
        <v>0</v>
      </c>
      <c r="Y19" s="40" t="str">
        <f t="shared" si="9"/>
        <v>0</v>
      </c>
    </row>
    <row r="20" spans="1:25" ht="93.75" customHeight="1" thickBot="1" x14ac:dyDescent="0.5">
      <c r="A20" s="41">
        <v>15</v>
      </c>
      <c r="B20" s="189" t="s">
        <v>1324</v>
      </c>
      <c r="C20" s="189"/>
      <c r="D20" s="126"/>
      <c r="E20" s="101"/>
      <c r="F20" s="101"/>
      <c r="G20" s="101"/>
      <c r="H20" s="101"/>
      <c r="I20" s="101"/>
      <c r="J20" s="101"/>
      <c r="K20" s="101"/>
      <c r="L20" s="101"/>
      <c r="M20" s="101"/>
      <c r="N20" s="127">
        <f t="shared" ref="N20" si="12">(D20/2)</f>
        <v>0</v>
      </c>
      <c r="O20" s="45" t="s">
        <v>955</v>
      </c>
      <c r="Q20" s="40" t="str">
        <f t="shared" si="1"/>
        <v>0</v>
      </c>
      <c r="R20" s="40" t="str">
        <f t="shared" si="2"/>
        <v>0</v>
      </c>
      <c r="S20" s="40" t="str">
        <f t="shared" si="3"/>
        <v>0</v>
      </c>
      <c r="T20" s="40" t="str">
        <f t="shared" si="4"/>
        <v>0</v>
      </c>
      <c r="U20" s="40" t="str">
        <f t="shared" si="5"/>
        <v>0</v>
      </c>
      <c r="V20" s="40" t="str">
        <f t="shared" si="6"/>
        <v>0</v>
      </c>
      <c r="W20" s="40" t="str">
        <f t="shared" si="7"/>
        <v>0</v>
      </c>
      <c r="X20" s="40" t="str">
        <f t="shared" si="8"/>
        <v>0</v>
      </c>
      <c r="Y20" s="40" t="str">
        <f t="shared" si="9"/>
        <v>0</v>
      </c>
    </row>
    <row r="21" spans="1:25" ht="102.4" customHeight="1" thickBot="1" x14ac:dyDescent="0.5">
      <c r="A21" s="41">
        <v>16</v>
      </c>
      <c r="B21" s="189" t="s">
        <v>1325</v>
      </c>
      <c r="C21" s="189"/>
      <c r="D21" s="126"/>
      <c r="E21" s="101"/>
      <c r="F21" s="101"/>
      <c r="G21" s="101"/>
      <c r="H21" s="101"/>
      <c r="I21" s="101"/>
      <c r="J21" s="101"/>
      <c r="K21" s="101"/>
      <c r="L21" s="101"/>
      <c r="M21" s="101"/>
      <c r="N21" s="127">
        <f t="shared" ref="N21:N99" si="13">(D21/2)</f>
        <v>0</v>
      </c>
      <c r="O21" s="43" t="s">
        <v>841</v>
      </c>
      <c r="Q21" s="40" t="str">
        <f t="shared" si="1"/>
        <v>0</v>
      </c>
      <c r="R21" s="40" t="str">
        <f t="shared" si="2"/>
        <v>0</v>
      </c>
      <c r="S21" s="40" t="str">
        <f t="shared" si="3"/>
        <v>0</v>
      </c>
      <c r="T21" s="40" t="str">
        <f t="shared" si="4"/>
        <v>0</v>
      </c>
      <c r="U21" s="40" t="str">
        <f t="shared" si="5"/>
        <v>0</v>
      </c>
      <c r="V21" s="40" t="str">
        <f t="shared" si="6"/>
        <v>0</v>
      </c>
      <c r="W21" s="40" t="str">
        <f t="shared" si="7"/>
        <v>0</v>
      </c>
      <c r="X21" s="40" t="str">
        <f t="shared" si="8"/>
        <v>0</v>
      </c>
      <c r="Y21" s="40" t="str">
        <f t="shared" si="9"/>
        <v>0</v>
      </c>
    </row>
    <row r="22" spans="1:25" ht="76.900000000000006" customHeight="1" thickBot="1" x14ac:dyDescent="0.5">
      <c r="A22" s="41">
        <v>17</v>
      </c>
      <c r="B22" s="189" t="s">
        <v>1326</v>
      </c>
      <c r="C22" s="189"/>
      <c r="D22" s="126"/>
      <c r="E22" s="101"/>
      <c r="F22" s="101"/>
      <c r="G22" s="101"/>
      <c r="H22" s="101"/>
      <c r="I22" s="101"/>
      <c r="J22" s="101"/>
      <c r="K22" s="101"/>
      <c r="L22" s="101"/>
      <c r="M22" s="101"/>
      <c r="N22" s="127">
        <f t="shared" ref="N22" si="14">(D22/2)</f>
        <v>0</v>
      </c>
      <c r="O22" s="43" t="s">
        <v>842</v>
      </c>
      <c r="Q22" s="40" t="str">
        <f t="shared" si="1"/>
        <v>0</v>
      </c>
      <c r="R22" s="40" t="str">
        <f t="shared" si="2"/>
        <v>0</v>
      </c>
      <c r="S22" s="40" t="str">
        <f t="shared" si="3"/>
        <v>0</v>
      </c>
      <c r="T22" s="40" t="str">
        <f t="shared" si="4"/>
        <v>0</v>
      </c>
      <c r="U22" s="40" t="str">
        <f t="shared" si="5"/>
        <v>0</v>
      </c>
      <c r="V22" s="40" t="str">
        <f t="shared" si="6"/>
        <v>0</v>
      </c>
      <c r="W22" s="40" t="str">
        <f t="shared" si="7"/>
        <v>0</v>
      </c>
      <c r="X22" s="40" t="str">
        <f t="shared" si="8"/>
        <v>0</v>
      </c>
      <c r="Y22" s="40" t="str">
        <f t="shared" si="9"/>
        <v>0</v>
      </c>
    </row>
    <row r="23" spans="1:25" ht="76.900000000000006" customHeight="1" thickBot="1" x14ac:dyDescent="0.5">
      <c r="A23" s="41">
        <v>18</v>
      </c>
      <c r="B23" s="189" t="s">
        <v>1327</v>
      </c>
      <c r="C23" s="189"/>
      <c r="D23" s="126"/>
      <c r="E23" s="101"/>
      <c r="F23" s="101"/>
      <c r="G23" s="101"/>
      <c r="H23" s="101"/>
      <c r="I23" s="101"/>
      <c r="J23" s="101"/>
      <c r="K23" s="101"/>
      <c r="L23" s="101"/>
      <c r="M23" s="101"/>
      <c r="N23" s="127">
        <f t="shared" ref="N23" si="15">(D23/2)</f>
        <v>0</v>
      </c>
      <c r="O23" s="43" t="s">
        <v>843</v>
      </c>
      <c r="Q23" s="40" t="str">
        <f t="shared" si="1"/>
        <v>0</v>
      </c>
      <c r="R23" s="40" t="str">
        <f t="shared" si="2"/>
        <v>0</v>
      </c>
      <c r="S23" s="40" t="str">
        <f t="shared" si="3"/>
        <v>0</v>
      </c>
      <c r="T23" s="40" t="str">
        <f t="shared" si="4"/>
        <v>0</v>
      </c>
      <c r="U23" s="40" t="str">
        <f t="shared" si="5"/>
        <v>0</v>
      </c>
      <c r="V23" s="40" t="str">
        <f t="shared" si="6"/>
        <v>0</v>
      </c>
      <c r="W23" s="40" t="str">
        <f t="shared" si="7"/>
        <v>0</v>
      </c>
      <c r="X23" s="40" t="str">
        <f t="shared" si="8"/>
        <v>0</v>
      </c>
      <c r="Y23" s="40" t="str">
        <f t="shared" si="9"/>
        <v>0</v>
      </c>
    </row>
    <row r="24" spans="1:25" ht="188.25" customHeight="1" thickBot="1" x14ac:dyDescent="0.5">
      <c r="A24" s="41">
        <v>19</v>
      </c>
      <c r="B24" s="189" t="s">
        <v>1328</v>
      </c>
      <c r="C24" s="189"/>
      <c r="D24" s="126"/>
      <c r="E24" s="101"/>
      <c r="F24" s="101"/>
      <c r="G24" s="101"/>
      <c r="H24" s="101"/>
      <c r="I24" s="101"/>
      <c r="J24" s="101"/>
      <c r="K24" s="101"/>
      <c r="L24" s="101"/>
      <c r="M24" s="101"/>
      <c r="N24" s="127">
        <f t="shared" ref="N24" si="16">(D24/2)</f>
        <v>0</v>
      </c>
      <c r="O24" s="95" t="s">
        <v>844</v>
      </c>
      <c r="Q24" s="40" t="str">
        <f t="shared" si="1"/>
        <v>0</v>
      </c>
      <c r="R24" s="40" t="str">
        <f t="shared" si="2"/>
        <v>0</v>
      </c>
      <c r="S24" s="40" t="str">
        <f t="shared" si="3"/>
        <v>0</v>
      </c>
      <c r="T24" s="40" t="str">
        <f t="shared" si="4"/>
        <v>0</v>
      </c>
      <c r="U24" s="40" t="str">
        <f t="shared" si="5"/>
        <v>0</v>
      </c>
      <c r="V24" s="40" t="str">
        <f t="shared" si="6"/>
        <v>0</v>
      </c>
      <c r="W24" s="40" t="str">
        <f t="shared" si="7"/>
        <v>0</v>
      </c>
      <c r="X24" s="40" t="str">
        <f t="shared" si="8"/>
        <v>0</v>
      </c>
      <c r="Y24" s="40" t="str">
        <f t="shared" si="9"/>
        <v>0</v>
      </c>
    </row>
    <row r="25" spans="1:25" ht="78.75" customHeight="1" thickBot="1" x14ac:dyDescent="0.5">
      <c r="A25" s="41">
        <v>20</v>
      </c>
      <c r="B25" s="189" t="s">
        <v>1329</v>
      </c>
      <c r="C25" s="189"/>
      <c r="D25" s="126"/>
      <c r="E25" s="101"/>
      <c r="F25" s="101"/>
      <c r="G25" s="101"/>
      <c r="H25" s="101"/>
      <c r="I25" s="101"/>
      <c r="J25" s="101"/>
      <c r="K25" s="101"/>
      <c r="L25" s="101"/>
      <c r="M25" s="101"/>
      <c r="N25" s="127">
        <f t="shared" si="13"/>
        <v>0</v>
      </c>
      <c r="O25" s="45" t="s">
        <v>845</v>
      </c>
      <c r="Q25" s="40" t="str">
        <f t="shared" si="1"/>
        <v>0</v>
      </c>
      <c r="R25" s="40" t="str">
        <f t="shared" si="2"/>
        <v>0</v>
      </c>
      <c r="S25" s="40" t="str">
        <f t="shared" si="3"/>
        <v>0</v>
      </c>
      <c r="T25" s="40" t="str">
        <f t="shared" si="4"/>
        <v>0</v>
      </c>
      <c r="U25" s="40" t="str">
        <f t="shared" si="5"/>
        <v>0</v>
      </c>
      <c r="V25" s="40" t="str">
        <f t="shared" si="6"/>
        <v>0</v>
      </c>
      <c r="W25" s="40" t="str">
        <f t="shared" si="7"/>
        <v>0</v>
      </c>
      <c r="X25" s="40" t="str">
        <f t="shared" si="8"/>
        <v>0</v>
      </c>
      <c r="Y25" s="40" t="str">
        <f t="shared" si="9"/>
        <v>0</v>
      </c>
    </row>
    <row r="26" spans="1:25" ht="67.900000000000006" customHeight="1" thickBot="1" x14ac:dyDescent="0.5">
      <c r="A26" s="41">
        <v>21</v>
      </c>
      <c r="B26" s="189" t="s">
        <v>1330</v>
      </c>
      <c r="C26" s="189"/>
      <c r="D26" s="126"/>
      <c r="E26" s="101"/>
      <c r="F26" s="101"/>
      <c r="G26" s="101"/>
      <c r="H26" s="101"/>
      <c r="I26" s="101"/>
      <c r="J26" s="101"/>
      <c r="K26" s="101"/>
      <c r="L26" s="101"/>
      <c r="M26" s="101"/>
      <c r="N26" s="127">
        <f t="shared" si="13"/>
        <v>0</v>
      </c>
      <c r="O26" s="45" t="s">
        <v>846</v>
      </c>
      <c r="Q26" s="40" t="str">
        <f t="shared" si="1"/>
        <v>0</v>
      </c>
      <c r="R26" s="40" t="str">
        <f t="shared" si="2"/>
        <v>0</v>
      </c>
      <c r="S26" s="40" t="str">
        <f t="shared" si="3"/>
        <v>0</v>
      </c>
      <c r="T26" s="40" t="str">
        <f t="shared" si="4"/>
        <v>0</v>
      </c>
      <c r="U26" s="40" t="str">
        <f t="shared" si="5"/>
        <v>0</v>
      </c>
      <c r="V26" s="40" t="str">
        <f t="shared" si="6"/>
        <v>0</v>
      </c>
      <c r="W26" s="40" t="str">
        <f t="shared" si="7"/>
        <v>0</v>
      </c>
      <c r="X26" s="40" t="str">
        <f t="shared" si="8"/>
        <v>0</v>
      </c>
      <c r="Y26" s="40" t="str">
        <f t="shared" si="9"/>
        <v>0</v>
      </c>
    </row>
    <row r="27" spans="1:25" ht="108.4" customHeight="1" thickBot="1" x14ac:dyDescent="0.5">
      <c r="A27" s="41">
        <v>22</v>
      </c>
      <c r="B27" s="189" t="s">
        <v>1331</v>
      </c>
      <c r="C27" s="189"/>
      <c r="D27" s="126"/>
      <c r="E27" s="101"/>
      <c r="F27" s="101"/>
      <c r="G27" s="101"/>
      <c r="H27" s="101"/>
      <c r="I27" s="101"/>
      <c r="J27" s="101"/>
      <c r="K27" s="101"/>
      <c r="L27" s="101"/>
      <c r="M27" s="101"/>
      <c r="N27" s="127">
        <f t="shared" si="13"/>
        <v>0</v>
      </c>
      <c r="O27" s="45" t="s">
        <v>847</v>
      </c>
      <c r="Q27" s="40" t="str">
        <f t="shared" si="1"/>
        <v>0</v>
      </c>
      <c r="R27" s="40" t="str">
        <f t="shared" si="2"/>
        <v>0</v>
      </c>
      <c r="S27" s="40" t="str">
        <f t="shared" si="3"/>
        <v>0</v>
      </c>
      <c r="T27" s="40" t="str">
        <f t="shared" si="4"/>
        <v>0</v>
      </c>
      <c r="U27" s="40" t="str">
        <f t="shared" si="5"/>
        <v>0</v>
      </c>
      <c r="V27" s="40" t="str">
        <f t="shared" si="6"/>
        <v>0</v>
      </c>
      <c r="W27" s="40" t="str">
        <f t="shared" si="7"/>
        <v>0</v>
      </c>
      <c r="X27" s="40" t="str">
        <f t="shared" si="8"/>
        <v>0</v>
      </c>
      <c r="Y27" s="40" t="str">
        <f t="shared" si="9"/>
        <v>0</v>
      </c>
    </row>
    <row r="28" spans="1:25" ht="74.25" customHeight="1" thickBot="1" x14ac:dyDescent="0.5">
      <c r="A28" s="41">
        <v>23</v>
      </c>
      <c r="B28" s="189" t="s">
        <v>1333</v>
      </c>
      <c r="C28" s="189"/>
      <c r="D28" s="126"/>
      <c r="E28" s="101"/>
      <c r="F28" s="101"/>
      <c r="G28" s="101"/>
      <c r="H28" s="101"/>
      <c r="I28" s="101"/>
      <c r="J28" s="101"/>
      <c r="K28" s="101"/>
      <c r="L28" s="101"/>
      <c r="M28" s="101"/>
      <c r="N28" s="127">
        <f t="shared" si="13"/>
        <v>0</v>
      </c>
      <c r="O28" s="45" t="s">
        <v>848</v>
      </c>
      <c r="Q28" s="40" t="str">
        <f t="shared" si="1"/>
        <v>0</v>
      </c>
      <c r="R28" s="40" t="str">
        <f t="shared" si="2"/>
        <v>0</v>
      </c>
      <c r="S28" s="40" t="str">
        <f t="shared" si="3"/>
        <v>0</v>
      </c>
      <c r="T28" s="40" t="str">
        <f t="shared" si="4"/>
        <v>0</v>
      </c>
      <c r="U28" s="40" t="str">
        <f t="shared" si="5"/>
        <v>0</v>
      </c>
      <c r="V28" s="40" t="str">
        <f t="shared" si="6"/>
        <v>0</v>
      </c>
      <c r="W28" s="40" t="str">
        <f t="shared" si="7"/>
        <v>0</v>
      </c>
      <c r="X28" s="40" t="str">
        <f t="shared" si="8"/>
        <v>0</v>
      </c>
      <c r="Y28" s="40" t="str">
        <f t="shared" si="9"/>
        <v>0</v>
      </c>
    </row>
    <row r="29" spans="1:25" ht="99" customHeight="1" thickBot="1" x14ac:dyDescent="0.5">
      <c r="A29" s="41">
        <v>24</v>
      </c>
      <c r="B29" s="189" t="s">
        <v>1334</v>
      </c>
      <c r="C29" s="189"/>
      <c r="D29" s="126"/>
      <c r="E29" s="101"/>
      <c r="F29" s="101"/>
      <c r="G29" s="101"/>
      <c r="H29" s="101"/>
      <c r="I29" s="101"/>
      <c r="J29" s="101"/>
      <c r="K29" s="101"/>
      <c r="L29" s="101"/>
      <c r="M29" s="101"/>
      <c r="N29" s="127">
        <f t="shared" si="13"/>
        <v>0</v>
      </c>
      <c r="O29" s="45" t="s">
        <v>849</v>
      </c>
      <c r="Q29" s="40" t="str">
        <f t="shared" si="1"/>
        <v>0</v>
      </c>
      <c r="R29" s="40" t="str">
        <f t="shared" si="2"/>
        <v>0</v>
      </c>
      <c r="S29" s="40" t="str">
        <f t="shared" si="3"/>
        <v>0</v>
      </c>
      <c r="T29" s="40" t="str">
        <f t="shared" si="4"/>
        <v>0</v>
      </c>
      <c r="U29" s="40" t="str">
        <f t="shared" si="5"/>
        <v>0</v>
      </c>
      <c r="V29" s="40" t="str">
        <f t="shared" si="6"/>
        <v>0</v>
      </c>
      <c r="W29" s="40" t="str">
        <f t="shared" si="7"/>
        <v>0</v>
      </c>
      <c r="X29" s="40" t="str">
        <f t="shared" si="8"/>
        <v>0</v>
      </c>
      <c r="Y29" s="40" t="str">
        <f t="shared" si="9"/>
        <v>0</v>
      </c>
    </row>
    <row r="30" spans="1:25" ht="73.5" customHeight="1" thickBot="1" x14ac:dyDescent="0.5">
      <c r="A30" s="41">
        <v>25</v>
      </c>
      <c r="B30" s="189" t="s">
        <v>1335</v>
      </c>
      <c r="C30" s="189"/>
      <c r="D30" s="126"/>
      <c r="E30" s="101"/>
      <c r="F30" s="101"/>
      <c r="G30" s="101"/>
      <c r="H30" s="101"/>
      <c r="I30" s="101"/>
      <c r="J30" s="101"/>
      <c r="K30" s="101"/>
      <c r="L30" s="101"/>
      <c r="M30" s="101"/>
      <c r="N30" s="127">
        <f t="shared" si="13"/>
        <v>0</v>
      </c>
      <c r="O30" s="45" t="s">
        <v>850</v>
      </c>
      <c r="Q30" s="40" t="str">
        <f t="shared" si="1"/>
        <v>0</v>
      </c>
      <c r="R30" s="40" t="str">
        <f t="shared" si="2"/>
        <v>0</v>
      </c>
      <c r="S30" s="40" t="str">
        <f t="shared" si="3"/>
        <v>0</v>
      </c>
      <c r="T30" s="40" t="str">
        <f t="shared" si="4"/>
        <v>0</v>
      </c>
      <c r="U30" s="40" t="str">
        <f t="shared" si="5"/>
        <v>0</v>
      </c>
      <c r="V30" s="40" t="str">
        <f t="shared" si="6"/>
        <v>0</v>
      </c>
      <c r="W30" s="40" t="str">
        <f t="shared" si="7"/>
        <v>0</v>
      </c>
      <c r="X30" s="40" t="str">
        <f t="shared" si="8"/>
        <v>0</v>
      </c>
      <c r="Y30" s="40" t="str">
        <f t="shared" si="9"/>
        <v>0</v>
      </c>
    </row>
    <row r="31" spans="1:25" ht="79.5" customHeight="1" thickBot="1" x14ac:dyDescent="0.5">
      <c r="A31" s="41">
        <v>26</v>
      </c>
      <c r="B31" s="189" t="s">
        <v>1339</v>
      </c>
      <c r="C31" s="189"/>
      <c r="D31" s="126"/>
      <c r="E31" s="101"/>
      <c r="F31" s="101"/>
      <c r="G31" s="101"/>
      <c r="H31" s="101"/>
      <c r="I31" s="101"/>
      <c r="J31" s="101"/>
      <c r="K31" s="101"/>
      <c r="L31" s="101"/>
      <c r="M31" s="101"/>
      <c r="N31" s="127">
        <f t="shared" si="13"/>
        <v>0</v>
      </c>
      <c r="O31" s="45" t="s">
        <v>851</v>
      </c>
      <c r="Q31" s="40" t="str">
        <f t="shared" si="1"/>
        <v>0</v>
      </c>
      <c r="R31" s="40" t="str">
        <f t="shared" si="2"/>
        <v>0</v>
      </c>
      <c r="S31" s="40" t="str">
        <f t="shared" si="3"/>
        <v>0</v>
      </c>
      <c r="T31" s="40" t="str">
        <f t="shared" si="4"/>
        <v>0</v>
      </c>
      <c r="U31" s="40" t="str">
        <f t="shared" si="5"/>
        <v>0</v>
      </c>
      <c r="V31" s="40" t="str">
        <f t="shared" si="6"/>
        <v>0</v>
      </c>
      <c r="W31" s="40" t="str">
        <f t="shared" si="7"/>
        <v>0</v>
      </c>
      <c r="X31" s="40" t="str">
        <f t="shared" si="8"/>
        <v>0</v>
      </c>
      <c r="Y31" s="40" t="str">
        <f t="shared" si="9"/>
        <v>0</v>
      </c>
    </row>
    <row r="32" spans="1:25" ht="113.25" customHeight="1" thickBot="1" x14ac:dyDescent="0.5">
      <c r="A32" s="41">
        <v>27</v>
      </c>
      <c r="B32" s="189" t="s">
        <v>1340</v>
      </c>
      <c r="C32" s="189"/>
      <c r="D32" s="126"/>
      <c r="E32" s="101"/>
      <c r="F32" s="101"/>
      <c r="G32" s="101"/>
      <c r="H32" s="101"/>
      <c r="I32" s="101"/>
      <c r="J32" s="101"/>
      <c r="K32" s="101"/>
      <c r="L32" s="101"/>
      <c r="M32" s="101"/>
      <c r="N32" s="127">
        <f t="shared" ref="N32:N34" si="17">(D32/2)</f>
        <v>0</v>
      </c>
      <c r="O32" s="44" t="s">
        <v>852</v>
      </c>
      <c r="Q32" s="40" t="str">
        <f t="shared" si="1"/>
        <v>0</v>
      </c>
      <c r="R32" s="40" t="str">
        <f t="shared" si="2"/>
        <v>0</v>
      </c>
      <c r="S32" s="40" t="str">
        <f t="shared" si="3"/>
        <v>0</v>
      </c>
      <c r="T32" s="40" t="str">
        <f t="shared" si="4"/>
        <v>0</v>
      </c>
      <c r="U32" s="40" t="str">
        <f t="shared" si="5"/>
        <v>0</v>
      </c>
      <c r="V32" s="40" t="str">
        <f t="shared" si="6"/>
        <v>0</v>
      </c>
      <c r="W32" s="40" t="str">
        <f t="shared" si="7"/>
        <v>0</v>
      </c>
      <c r="X32" s="40" t="str">
        <f t="shared" si="8"/>
        <v>0</v>
      </c>
      <c r="Y32" s="40" t="str">
        <f t="shared" si="9"/>
        <v>0</v>
      </c>
    </row>
    <row r="33" spans="1:25" ht="103.15" customHeight="1" thickBot="1" x14ac:dyDescent="0.5">
      <c r="A33" s="41">
        <v>28</v>
      </c>
      <c r="B33" s="189" t="s">
        <v>1336</v>
      </c>
      <c r="C33" s="189"/>
      <c r="D33" s="126"/>
      <c r="E33" s="101"/>
      <c r="F33" s="101"/>
      <c r="G33" s="101"/>
      <c r="H33" s="101"/>
      <c r="I33" s="101"/>
      <c r="J33" s="101"/>
      <c r="K33" s="101"/>
      <c r="L33" s="101"/>
      <c r="M33" s="101"/>
      <c r="N33" s="127">
        <f t="shared" si="17"/>
        <v>0</v>
      </c>
      <c r="O33" s="44" t="s">
        <v>853</v>
      </c>
      <c r="Q33" s="40" t="str">
        <f t="shared" si="1"/>
        <v>0</v>
      </c>
      <c r="R33" s="40" t="str">
        <f t="shared" si="2"/>
        <v>0</v>
      </c>
      <c r="S33" s="40" t="str">
        <f t="shared" si="3"/>
        <v>0</v>
      </c>
      <c r="T33" s="40" t="str">
        <f t="shared" si="4"/>
        <v>0</v>
      </c>
      <c r="U33" s="40" t="str">
        <f t="shared" si="5"/>
        <v>0</v>
      </c>
      <c r="V33" s="40" t="str">
        <f t="shared" si="6"/>
        <v>0</v>
      </c>
      <c r="W33" s="40" t="str">
        <f t="shared" si="7"/>
        <v>0</v>
      </c>
      <c r="X33" s="40" t="str">
        <f t="shared" si="8"/>
        <v>0</v>
      </c>
      <c r="Y33" s="40" t="str">
        <f t="shared" si="9"/>
        <v>0</v>
      </c>
    </row>
    <row r="34" spans="1:25" ht="76.5" customHeight="1" thickBot="1" x14ac:dyDescent="0.5">
      <c r="A34" s="41">
        <v>29</v>
      </c>
      <c r="B34" s="189" t="s">
        <v>1337</v>
      </c>
      <c r="C34" s="189"/>
      <c r="D34" s="126"/>
      <c r="E34" s="101"/>
      <c r="F34" s="101"/>
      <c r="G34" s="101"/>
      <c r="H34" s="101"/>
      <c r="I34" s="101"/>
      <c r="J34" s="101"/>
      <c r="K34" s="101"/>
      <c r="L34" s="101"/>
      <c r="M34" s="101"/>
      <c r="N34" s="127">
        <f t="shared" si="17"/>
        <v>0</v>
      </c>
      <c r="O34" s="91" t="s">
        <v>855</v>
      </c>
      <c r="Q34" s="40" t="str">
        <f t="shared" si="1"/>
        <v>0</v>
      </c>
      <c r="R34" s="40" t="str">
        <f t="shared" si="2"/>
        <v>0</v>
      </c>
      <c r="S34" s="40" t="str">
        <f t="shared" si="3"/>
        <v>0</v>
      </c>
      <c r="T34" s="40" t="str">
        <f t="shared" si="4"/>
        <v>0</v>
      </c>
      <c r="U34" s="40" t="str">
        <f t="shared" si="5"/>
        <v>0</v>
      </c>
      <c r="V34" s="40" t="str">
        <f t="shared" si="6"/>
        <v>0</v>
      </c>
      <c r="W34" s="40" t="str">
        <f t="shared" si="7"/>
        <v>0</v>
      </c>
      <c r="X34" s="40" t="str">
        <f t="shared" si="8"/>
        <v>0</v>
      </c>
      <c r="Y34" s="40" t="str">
        <f t="shared" si="9"/>
        <v>0</v>
      </c>
    </row>
    <row r="35" spans="1:25" ht="130.9" customHeight="1" thickBot="1" x14ac:dyDescent="0.5">
      <c r="A35" s="41">
        <v>30</v>
      </c>
      <c r="B35" s="189" t="s">
        <v>1338</v>
      </c>
      <c r="C35" s="189"/>
      <c r="D35" s="126"/>
      <c r="E35" s="101"/>
      <c r="F35" s="101"/>
      <c r="G35" s="101"/>
      <c r="H35" s="101"/>
      <c r="I35" s="101"/>
      <c r="J35" s="101"/>
      <c r="K35" s="101"/>
      <c r="L35" s="101"/>
      <c r="M35" s="101"/>
      <c r="N35" s="127">
        <f t="shared" ref="N35" si="18">(D35/2)</f>
        <v>0</v>
      </c>
      <c r="O35" s="91" t="s">
        <v>956</v>
      </c>
      <c r="Q35" s="40" t="str">
        <f t="shared" si="1"/>
        <v>0</v>
      </c>
      <c r="R35" s="40" t="str">
        <f t="shared" si="2"/>
        <v>0</v>
      </c>
      <c r="S35" s="40" t="str">
        <f t="shared" si="3"/>
        <v>0</v>
      </c>
      <c r="T35" s="40" t="str">
        <f t="shared" si="4"/>
        <v>0</v>
      </c>
      <c r="U35" s="40" t="str">
        <f t="shared" si="5"/>
        <v>0</v>
      </c>
      <c r="V35" s="40" t="str">
        <f t="shared" si="6"/>
        <v>0</v>
      </c>
      <c r="W35" s="40" t="str">
        <f t="shared" si="7"/>
        <v>0</v>
      </c>
      <c r="X35" s="40" t="str">
        <f t="shared" si="8"/>
        <v>0</v>
      </c>
      <c r="Y35" s="40" t="str">
        <f t="shared" si="9"/>
        <v>0</v>
      </c>
    </row>
    <row r="36" spans="1:25" ht="118.5" customHeight="1" thickBot="1" x14ac:dyDescent="0.5">
      <c r="A36" s="41">
        <v>31</v>
      </c>
      <c r="B36" s="189" t="s">
        <v>856</v>
      </c>
      <c r="C36" s="189"/>
      <c r="D36" s="126"/>
      <c r="E36" s="101"/>
      <c r="F36" s="101"/>
      <c r="G36" s="101"/>
      <c r="H36" s="101"/>
      <c r="I36" s="101"/>
      <c r="J36" s="101"/>
      <c r="K36" s="101"/>
      <c r="L36" s="101"/>
      <c r="M36" s="101"/>
      <c r="N36" s="127">
        <f t="shared" ref="N36" si="19">(D36/2)</f>
        <v>0</v>
      </c>
      <c r="O36" s="91" t="s">
        <v>857</v>
      </c>
      <c r="Q36" s="40" t="str">
        <f t="shared" si="1"/>
        <v>0</v>
      </c>
      <c r="R36" s="40" t="str">
        <f t="shared" si="2"/>
        <v>0</v>
      </c>
      <c r="S36" s="40" t="str">
        <f t="shared" si="3"/>
        <v>0</v>
      </c>
      <c r="T36" s="40" t="str">
        <f t="shared" si="4"/>
        <v>0</v>
      </c>
      <c r="U36" s="40" t="str">
        <f t="shared" si="5"/>
        <v>0</v>
      </c>
      <c r="V36" s="40" t="str">
        <f t="shared" si="6"/>
        <v>0</v>
      </c>
      <c r="W36" s="40" t="str">
        <f t="shared" si="7"/>
        <v>0</v>
      </c>
      <c r="X36" s="40" t="str">
        <f t="shared" si="8"/>
        <v>0</v>
      </c>
      <c r="Y36" s="40" t="str">
        <f t="shared" si="9"/>
        <v>0</v>
      </c>
    </row>
    <row r="37" spans="1:25" ht="93.75" customHeight="1" thickBot="1" x14ac:dyDescent="0.5">
      <c r="A37" s="41">
        <v>32</v>
      </c>
      <c r="B37" s="189" t="s">
        <v>858</v>
      </c>
      <c r="C37" s="189"/>
      <c r="D37" s="126"/>
      <c r="E37" s="101"/>
      <c r="F37" s="101"/>
      <c r="G37" s="101"/>
      <c r="H37" s="101"/>
      <c r="I37" s="101"/>
      <c r="J37" s="101"/>
      <c r="K37" s="101"/>
      <c r="L37" s="101"/>
      <c r="M37" s="101"/>
      <c r="N37" s="127">
        <f t="shared" ref="N37" si="20">(D37/2)</f>
        <v>0</v>
      </c>
      <c r="O37" s="97" t="s">
        <v>859</v>
      </c>
      <c r="Q37" s="40" t="str">
        <f t="shared" si="1"/>
        <v>0</v>
      </c>
      <c r="R37" s="40" t="str">
        <f t="shared" si="2"/>
        <v>0</v>
      </c>
      <c r="S37" s="40" t="str">
        <f t="shared" si="3"/>
        <v>0</v>
      </c>
      <c r="T37" s="40" t="str">
        <f t="shared" si="4"/>
        <v>0</v>
      </c>
      <c r="U37" s="40" t="str">
        <f t="shared" si="5"/>
        <v>0</v>
      </c>
      <c r="V37" s="40" t="str">
        <f t="shared" si="6"/>
        <v>0</v>
      </c>
      <c r="W37" s="40" t="str">
        <f t="shared" si="7"/>
        <v>0</v>
      </c>
      <c r="X37" s="40" t="str">
        <f t="shared" si="8"/>
        <v>0</v>
      </c>
      <c r="Y37" s="40" t="str">
        <f t="shared" si="9"/>
        <v>0</v>
      </c>
    </row>
    <row r="38" spans="1:25" ht="110.25" customHeight="1" thickBot="1" x14ac:dyDescent="0.5">
      <c r="A38" s="41">
        <v>33</v>
      </c>
      <c r="B38" s="189" t="s">
        <v>860</v>
      </c>
      <c r="C38" s="189"/>
      <c r="D38" s="126"/>
      <c r="E38" s="101"/>
      <c r="F38" s="101"/>
      <c r="G38" s="101"/>
      <c r="H38" s="101"/>
      <c r="I38" s="101"/>
      <c r="J38" s="101"/>
      <c r="K38" s="101"/>
      <c r="L38" s="101"/>
      <c r="M38" s="101"/>
      <c r="N38" s="127">
        <f t="shared" ref="N38" si="21">(D38/2)</f>
        <v>0</v>
      </c>
      <c r="O38" s="97" t="s">
        <v>861</v>
      </c>
      <c r="Q38" s="40" t="str">
        <f t="shared" si="1"/>
        <v>0</v>
      </c>
      <c r="R38" s="40" t="str">
        <f t="shared" si="2"/>
        <v>0</v>
      </c>
      <c r="S38" s="40" t="str">
        <f t="shared" si="3"/>
        <v>0</v>
      </c>
      <c r="T38" s="40" t="str">
        <f t="shared" si="4"/>
        <v>0</v>
      </c>
      <c r="U38" s="40" t="str">
        <f t="shared" si="5"/>
        <v>0</v>
      </c>
      <c r="V38" s="40" t="str">
        <f t="shared" si="6"/>
        <v>0</v>
      </c>
      <c r="W38" s="40" t="str">
        <f t="shared" si="7"/>
        <v>0</v>
      </c>
      <c r="X38" s="40" t="str">
        <f t="shared" si="8"/>
        <v>0</v>
      </c>
      <c r="Y38" s="40" t="str">
        <f t="shared" si="9"/>
        <v>0</v>
      </c>
    </row>
    <row r="39" spans="1:25" ht="130.9" customHeight="1" thickBot="1" x14ac:dyDescent="0.5">
      <c r="A39" s="41">
        <v>34</v>
      </c>
      <c r="B39" s="189" t="s">
        <v>862</v>
      </c>
      <c r="C39" s="189"/>
      <c r="D39" s="126"/>
      <c r="E39" s="101"/>
      <c r="F39" s="101"/>
      <c r="G39" s="101"/>
      <c r="H39" s="101"/>
      <c r="I39" s="101"/>
      <c r="J39" s="101"/>
      <c r="K39" s="101"/>
      <c r="L39" s="101"/>
      <c r="M39" s="101"/>
      <c r="N39" s="127">
        <f t="shared" ref="N39" si="22">(D39/2)</f>
        <v>0</v>
      </c>
      <c r="O39" s="97" t="s">
        <v>863</v>
      </c>
      <c r="Q39" s="40" t="str">
        <f t="shared" si="1"/>
        <v>0</v>
      </c>
      <c r="R39" s="40" t="str">
        <f t="shared" si="2"/>
        <v>0</v>
      </c>
      <c r="S39" s="40" t="str">
        <f t="shared" si="3"/>
        <v>0</v>
      </c>
      <c r="T39" s="40" t="str">
        <f t="shared" si="4"/>
        <v>0</v>
      </c>
      <c r="U39" s="40" t="str">
        <f t="shared" si="5"/>
        <v>0</v>
      </c>
      <c r="V39" s="40" t="str">
        <f t="shared" si="6"/>
        <v>0</v>
      </c>
      <c r="W39" s="40" t="str">
        <f t="shared" si="7"/>
        <v>0</v>
      </c>
      <c r="X39" s="40" t="str">
        <f t="shared" si="8"/>
        <v>0</v>
      </c>
      <c r="Y39" s="40" t="str">
        <f t="shared" si="9"/>
        <v>0</v>
      </c>
    </row>
    <row r="40" spans="1:25" ht="74.25" customHeight="1" thickBot="1" x14ac:dyDescent="0.5">
      <c r="A40" s="41">
        <v>35</v>
      </c>
      <c r="B40" s="189" t="s">
        <v>898</v>
      </c>
      <c r="C40" s="189"/>
      <c r="D40" s="126"/>
      <c r="E40" s="101"/>
      <c r="F40" s="101"/>
      <c r="G40" s="101"/>
      <c r="H40" s="101"/>
      <c r="I40" s="101"/>
      <c r="J40" s="101"/>
      <c r="K40" s="101"/>
      <c r="L40" s="101"/>
      <c r="M40" s="101"/>
      <c r="N40" s="127">
        <f t="shared" ref="N40" si="23">(D40/2)</f>
        <v>0</v>
      </c>
      <c r="O40" s="97" t="s">
        <v>899</v>
      </c>
      <c r="Q40" s="40" t="str">
        <f t="shared" si="1"/>
        <v>0</v>
      </c>
      <c r="R40" s="40" t="str">
        <f t="shared" si="2"/>
        <v>0</v>
      </c>
      <c r="S40" s="40" t="str">
        <f t="shared" si="3"/>
        <v>0</v>
      </c>
      <c r="T40" s="40" t="str">
        <f t="shared" si="4"/>
        <v>0</v>
      </c>
      <c r="U40" s="40" t="str">
        <f t="shared" si="5"/>
        <v>0</v>
      </c>
      <c r="V40" s="40" t="str">
        <f t="shared" si="6"/>
        <v>0</v>
      </c>
      <c r="W40" s="40" t="str">
        <f t="shared" si="7"/>
        <v>0</v>
      </c>
      <c r="X40" s="40" t="str">
        <f t="shared" si="8"/>
        <v>0</v>
      </c>
      <c r="Y40" s="40" t="str">
        <f t="shared" si="9"/>
        <v>0</v>
      </c>
    </row>
    <row r="41" spans="1:25" ht="92.65" customHeight="1" thickBot="1" x14ac:dyDescent="0.5">
      <c r="A41" s="41">
        <v>36</v>
      </c>
      <c r="B41" s="189" t="s">
        <v>900</v>
      </c>
      <c r="C41" s="189"/>
      <c r="D41" s="126"/>
      <c r="E41" s="101"/>
      <c r="F41" s="101"/>
      <c r="G41" s="101"/>
      <c r="H41" s="101"/>
      <c r="I41" s="101"/>
      <c r="J41" s="101"/>
      <c r="K41" s="101"/>
      <c r="L41" s="101"/>
      <c r="M41" s="101"/>
      <c r="N41" s="127">
        <f t="shared" ref="N41" si="24">(D41/2)</f>
        <v>0</v>
      </c>
      <c r="O41" s="97" t="s">
        <v>901</v>
      </c>
      <c r="Q41" s="40" t="str">
        <f t="shared" si="1"/>
        <v>0</v>
      </c>
      <c r="R41" s="40" t="str">
        <f t="shared" si="2"/>
        <v>0</v>
      </c>
      <c r="S41" s="40" t="str">
        <f t="shared" si="3"/>
        <v>0</v>
      </c>
      <c r="T41" s="40" t="str">
        <f t="shared" si="4"/>
        <v>0</v>
      </c>
      <c r="U41" s="40" t="str">
        <f t="shared" si="5"/>
        <v>0</v>
      </c>
      <c r="V41" s="40" t="str">
        <f t="shared" si="6"/>
        <v>0</v>
      </c>
      <c r="W41" s="40" t="str">
        <f t="shared" si="7"/>
        <v>0</v>
      </c>
      <c r="X41" s="40" t="str">
        <f t="shared" si="8"/>
        <v>0</v>
      </c>
      <c r="Y41" s="40" t="str">
        <f t="shared" si="9"/>
        <v>0</v>
      </c>
    </row>
    <row r="42" spans="1:25" ht="92.65" customHeight="1" thickBot="1" x14ac:dyDescent="0.5">
      <c r="A42" s="41">
        <v>37</v>
      </c>
      <c r="B42" s="189" t="s">
        <v>902</v>
      </c>
      <c r="C42" s="189"/>
      <c r="D42" s="126"/>
      <c r="E42" s="101"/>
      <c r="F42" s="101"/>
      <c r="G42" s="101"/>
      <c r="H42" s="101"/>
      <c r="I42" s="101"/>
      <c r="J42" s="101"/>
      <c r="K42" s="101"/>
      <c r="L42" s="101"/>
      <c r="M42" s="101"/>
      <c r="N42" s="127">
        <f t="shared" ref="N42" si="25">(D42/2)</f>
        <v>0</v>
      </c>
      <c r="O42" s="97" t="s">
        <v>946</v>
      </c>
      <c r="Q42" s="40" t="str">
        <f t="shared" si="1"/>
        <v>0</v>
      </c>
      <c r="R42" s="40" t="str">
        <f t="shared" si="2"/>
        <v>0</v>
      </c>
      <c r="S42" s="40" t="str">
        <f t="shared" si="3"/>
        <v>0</v>
      </c>
      <c r="T42" s="40" t="str">
        <f t="shared" si="4"/>
        <v>0</v>
      </c>
      <c r="U42" s="40" t="str">
        <f t="shared" si="5"/>
        <v>0</v>
      </c>
      <c r="V42" s="40" t="str">
        <f t="shared" si="6"/>
        <v>0</v>
      </c>
      <c r="W42" s="40" t="str">
        <f t="shared" si="7"/>
        <v>0</v>
      </c>
      <c r="X42" s="40" t="str">
        <f t="shared" si="8"/>
        <v>0</v>
      </c>
      <c r="Y42" s="40" t="str">
        <f t="shared" si="9"/>
        <v>0</v>
      </c>
    </row>
    <row r="43" spans="1:25" ht="92.65" customHeight="1" thickBot="1" x14ac:dyDescent="0.5">
      <c r="A43" s="41">
        <v>38</v>
      </c>
      <c r="B43" s="189" t="s">
        <v>903</v>
      </c>
      <c r="C43" s="189"/>
      <c r="D43" s="126"/>
      <c r="E43" s="101"/>
      <c r="F43" s="101"/>
      <c r="G43" s="101"/>
      <c r="H43" s="101"/>
      <c r="I43" s="101"/>
      <c r="J43" s="101"/>
      <c r="K43" s="101"/>
      <c r="L43" s="101"/>
      <c r="M43" s="101"/>
      <c r="N43" s="127">
        <f t="shared" ref="N43" si="26">(D43/2)</f>
        <v>0</v>
      </c>
      <c r="O43" s="97" t="s">
        <v>947</v>
      </c>
      <c r="Q43" s="40" t="str">
        <f t="shared" si="1"/>
        <v>0</v>
      </c>
      <c r="R43" s="40" t="str">
        <f t="shared" si="2"/>
        <v>0</v>
      </c>
      <c r="S43" s="40" t="str">
        <f t="shared" si="3"/>
        <v>0</v>
      </c>
      <c r="T43" s="40" t="str">
        <f t="shared" si="4"/>
        <v>0</v>
      </c>
      <c r="U43" s="40" t="str">
        <f t="shared" si="5"/>
        <v>0</v>
      </c>
      <c r="V43" s="40" t="str">
        <f t="shared" si="6"/>
        <v>0</v>
      </c>
      <c r="W43" s="40" t="str">
        <f t="shared" si="7"/>
        <v>0</v>
      </c>
      <c r="X43" s="40" t="str">
        <f t="shared" si="8"/>
        <v>0</v>
      </c>
      <c r="Y43" s="40" t="str">
        <f t="shared" si="9"/>
        <v>0</v>
      </c>
    </row>
    <row r="44" spans="1:25" ht="92.65" customHeight="1" thickBot="1" x14ac:dyDescent="0.5">
      <c r="A44" s="41">
        <v>39</v>
      </c>
      <c r="B44" s="189" t="s">
        <v>905</v>
      </c>
      <c r="C44" s="189"/>
      <c r="D44" s="126"/>
      <c r="E44" s="101"/>
      <c r="F44" s="101"/>
      <c r="G44" s="101"/>
      <c r="H44" s="101"/>
      <c r="I44" s="101"/>
      <c r="J44" s="101"/>
      <c r="K44" s="101"/>
      <c r="L44" s="101"/>
      <c r="M44" s="101"/>
      <c r="N44" s="127">
        <f t="shared" ref="N44" si="27">(D44/2)</f>
        <v>0</v>
      </c>
      <c r="O44" s="97" t="s">
        <v>948</v>
      </c>
      <c r="Q44" s="40" t="str">
        <f t="shared" si="1"/>
        <v>0</v>
      </c>
      <c r="R44" s="40" t="str">
        <f t="shared" si="2"/>
        <v>0</v>
      </c>
      <c r="S44" s="40" t="str">
        <f t="shared" si="3"/>
        <v>0</v>
      </c>
      <c r="T44" s="40" t="str">
        <f t="shared" si="4"/>
        <v>0</v>
      </c>
      <c r="U44" s="40" t="str">
        <f t="shared" si="5"/>
        <v>0</v>
      </c>
      <c r="V44" s="40" t="str">
        <f t="shared" si="6"/>
        <v>0</v>
      </c>
      <c r="W44" s="40" t="str">
        <f t="shared" si="7"/>
        <v>0</v>
      </c>
      <c r="X44" s="40" t="str">
        <f t="shared" si="8"/>
        <v>0</v>
      </c>
      <c r="Y44" s="40" t="str">
        <f t="shared" si="9"/>
        <v>0</v>
      </c>
    </row>
    <row r="45" spans="1:25" ht="92.65" customHeight="1" thickBot="1" x14ac:dyDescent="0.5">
      <c r="A45" s="41">
        <v>40</v>
      </c>
      <c r="B45" s="189" t="s">
        <v>904</v>
      </c>
      <c r="C45" s="189"/>
      <c r="D45" s="126"/>
      <c r="E45" s="101"/>
      <c r="F45" s="101"/>
      <c r="G45" s="101"/>
      <c r="H45" s="101"/>
      <c r="I45" s="101"/>
      <c r="J45" s="101"/>
      <c r="K45" s="101"/>
      <c r="L45" s="101"/>
      <c r="M45" s="101"/>
      <c r="N45" s="127">
        <f t="shared" ref="N45" si="28">(D45/2)</f>
        <v>0</v>
      </c>
      <c r="O45" s="97" t="s">
        <v>949</v>
      </c>
      <c r="Q45" s="40" t="str">
        <f t="shared" si="1"/>
        <v>0</v>
      </c>
      <c r="R45" s="40" t="str">
        <f t="shared" si="2"/>
        <v>0</v>
      </c>
      <c r="S45" s="40" t="str">
        <f t="shared" si="3"/>
        <v>0</v>
      </c>
      <c r="T45" s="40" t="str">
        <f t="shared" si="4"/>
        <v>0</v>
      </c>
      <c r="U45" s="40" t="str">
        <f t="shared" si="5"/>
        <v>0</v>
      </c>
      <c r="V45" s="40" t="str">
        <f t="shared" si="6"/>
        <v>0</v>
      </c>
      <c r="W45" s="40" t="str">
        <f t="shared" si="7"/>
        <v>0</v>
      </c>
      <c r="X45" s="40" t="str">
        <f t="shared" si="8"/>
        <v>0</v>
      </c>
      <c r="Y45" s="40" t="str">
        <f t="shared" si="9"/>
        <v>0</v>
      </c>
    </row>
    <row r="46" spans="1:25" ht="92.65" customHeight="1" thickBot="1" x14ac:dyDescent="0.5">
      <c r="A46" s="41">
        <v>41</v>
      </c>
      <c r="B46" s="189" t="s">
        <v>906</v>
      </c>
      <c r="C46" s="189"/>
      <c r="D46" s="126"/>
      <c r="E46" s="101"/>
      <c r="F46" s="101"/>
      <c r="G46" s="101"/>
      <c r="H46" s="101"/>
      <c r="I46" s="101"/>
      <c r="J46" s="101"/>
      <c r="K46" s="101"/>
      <c r="L46" s="101"/>
      <c r="M46" s="101"/>
      <c r="N46" s="127">
        <f t="shared" ref="N46" si="29">(D46/2)</f>
        <v>0</v>
      </c>
      <c r="O46" s="97" t="s">
        <v>950</v>
      </c>
      <c r="Q46" s="40" t="str">
        <f t="shared" si="1"/>
        <v>0</v>
      </c>
      <c r="R46" s="40" t="str">
        <f t="shared" si="2"/>
        <v>0</v>
      </c>
      <c r="S46" s="40" t="str">
        <f t="shared" si="3"/>
        <v>0</v>
      </c>
      <c r="T46" s="40" t="str">
        <f t="shared" si="4"/>
        <v>0</v>
      </c>
      <c r="U46" s="40" t="str">
        <f t="shared" si="5"/>
        <v>0</v>
      </c>
      <c r="V46" s="40" t="str">
        <f t="shared" si="6"/>
        <v>0</v>
      </c>
      <c r="W46" s="40" t="str">
        <f t="shared" si="7"/>
        <v>0</v>
      </c>
      <c r="X46" s="40" t="str">
        <f t="shared" si="8"/>
        <v>0</v>
      </c>
      <c r="Y46" s="40" t="str">
        <f t="shared" si="9"/>
        <v>0</v>
      </c>
    </row>
    <row r="47" spans="1:25" ht="92.65" customHeight="1" thickBot="1" x14ac:dyDescent="0.5">
      <c r="A47" s="41">
        <v>42</v>
      </c>
      <c r="B47" s="189" t="s">
        <v>907</v>
      </c>
      <c r="C47" s="189"/>
      <c r="D47" s="126"/>
      <c r="E47" s="101"/>
      <c r="F47" s="101"/>
      <c r="G47" s="101"/>
      <c r="H47" s="101"/>
      <c r="I47" s="101"/>
      <c r="J47" s="101"/>
      <c r="K47" s="101"/>
      <c r="L47" s="101"/>
      <c r="M47" s="101"/>
      <c r="N47" s="127">
        <f t="shared" ref="N47" si="30">(D47/2)</f>
        <v>0</v>
      </c>
      <c r="O47" s="97" t="s">
        <v>951</v>
      </c>
      <c r="Q47" s="40" t="str">
        <f t="shared" si="1"/>
        <v>0</v>
      </c>
      <c r="R47" s="40" t="str">
        <f t="shared" si="2"/>
        <v>0</v>
      </c>
      <c r="S47" s="40" t="str">
        <f t="shared" si="3"/>
        <v>0</v>
      </c>
      <c r="T47" s="40" t="str">
        <f t="shared" si="4"/>
        <v>0</v>
      </c>
      <c r="U47" s="40" t="str">
        <f t="shared" si="5"/>
        <v>0</v>
      </c>
      <c r="V47" s="40" t="str">
        <f t="shared" si="6"/>
        <v>0</v>
      </c>
      <c r="W47" s="40" t="str">
        <f t="shared" si="7"/>
        <v>0</v>
      </c>
      <c r="X47" s="40" t="str">
        <f t="shared" si="8"/>
        <v>0</v>
      </c>
      <c r="Y47" s="40" t="str">
        <f t="shared" si="9"/>
        <v>0</v>
      </c>
    </row>
    <row r="48" spans="1:25" ht="92.65" customHeight="1" thickBot="1" x14ac:dyDescent="0.5">
      <c r="A48" s="41">
        <v>43</v>
      </c>
      <c r="B48" s="189" t="s">
        <v>908</v>
      </c>
      <c r="C48" s="189"/>
      <c r="D48" s="126"/>
      <c r="E48" s="101"/>
      <c r="F48" s="101"/>
      <c r="G48" s="101"/>
      <c r="H48" s="101"/>
      <c r="I48" s="101"/>
      <c r="J48" s="101"/>
      <c r="K48" s="101"/>
      <c r="L48" s="101"/>
      <c r="M48" s="101"/>
      <c r="N48" s="127">
        <f t="shared" ref="N48" si="31">(D48/2)</f>
        <v>0</v>
      </c>
      <c r="O48" s="97" t="s">
        <v>952</v>
      </c>
      <c r="Q48" s="40" t="str">
        <f t="shared" si="1"/>
        <v>0</v>
      </c>
      <c r="R48" s="40" t="str">
        <f t="shared" si="2"/>
        <v>0</v>
      </c>
      <c r="S48" s="40" t="str">
        <f t="shared" si="3"/>
        <v>0</v>
      </c>
      <c r="T48" s="40" t="str">
        <f t="shared" si="4"/>
        <v>0</v>
      </c>
      <c r="U48" s="40" t="str">
        <f t="shared" si="5"/>
        <v>0</v>
      </c>
      <c r="V48" s="40" t="str">
        <f t="shared" si="6"/>
        <v>0</v>
      </c>
      <c r="W48" s="40" t="str">
        <f t="shared" si="7"/>
        <v>0</v>
      </c>
      <c r="X48" s="40" t="str">
        <f t="shared" si="8"/>
        <v>0</v>
      </c>
      <c r="Y48" s="40" t="str">
        <f t="shared" si="9"/>
        <v>0</v>
      </c>
    </row>
    <row r="49" spans="1:25" ht="82.15" customHeight="1" thickBot="1" x14ac:dyDescent="0.5">
      <c r="A49" s="41">
        <v>44</v>
      </c>
      <c r="B49" s="189" t="s">
        <v>831</v>
      </c>
      <c r="C49" s="189"/>
      <c r="D49" s="126"/>
      <c r="E49" s="101"/>
      <c r="F49" s="101"/>
      <c r="G49" s="101"/>
      <c r="H49" s="101"/>
      <c r="I49" s="101"/>
      <c r="J49" s="101"/>
      <c r="K49" s="101"/>
      <c r="L49" s="101"/>
      <c r="M49" s="101"/>
      <c r="N49" s="127">
        <f t="shared" ref="N49" si="32">(D49/2)</f>
        <v>0</v>
      </c>
      <c r="O49" s="97" t="s">
        <v>872</v>
      </c>
      <c r="Q49" s="40" t="str">
        <f t="shared" si="1"/>
        <v>0</v>
      </c>
      <c r="R49" s="40" t="str">
        <f t="shared" si="2"/>
        <v>0</v>
      </c>
      <c r="S49" s="40" t="str">
        <f t="shared" si="3"/>
        <v>0</v>
      </c>
      <c r="T49" s="40" t="str">
        <f t="shared" si="4"/>
        <v>0</v>
      </c>
      <c r="U49" s="40" t="str">
        <f t="shared" si="5"/>
        <v>0</v>
      </c>
      <c r="V49" s="40" t="str">
        <f t="shared" si="6"/>
        <v>0</v>
      </c>
      <c r="W49" s="40" t="str">
        <f t="shared" si="7"/>
        <v>0</v>
      </c>
      <c r="X49" s="40" t="str">
        <f t="shared" si="8"/>
        <v>0</v>
      </c>
      <c r="Y49" s="40" t="str">
        <f t="shared" si="9"/>
        <v>0</v>
      </c>
    </row>
    <row r="50" spans="1:25" ht="76.900000000000006" customHeight="1" thickBot="1" x14ac:dyDescent="0.5">
      <c r="A50" s="41">
        <v>45</v>
      </c>
      <c r="B50" s="189" t="s">
        <v>832</v>
      </c>
      <c r="C50" s="189"/>
      <c r="D50" s="126"/>
      <c r="E50" s="101"/>
      <c r="F50" s="101"/>
      <c r="G50" s="101"/>
      <c r="H50" s="101"/>
      <c r="I50" s="101"/>
      <c r="J50" s="101"/>
      <c r="K50" s="101"/>
      <c r="L50" s="101"/>
      <c r="M50" s="101"/>
      <c r="N50" s="127">
        <f t="shared" ref="N50" si="33">(D50/2)</f>
        <v>0</v>
      </c>
      <c r="O50" s="97" t="s">
        <v>873</v>
      </c>
      <c r="Q50" s="40" t="str">
        <f t="shared" si="1"/>
        <v>0</v>
      </c>
      <c r="R50" s="40" t="str">
        <f t="shared" si="2"/>
        <v>0</v>
      </c>
      <c r="S50" s="40" t="str">
        <f t="shared" si="3"/>
        <v>0</v>
      </c>
      <c r="T50" s="40" t="str">
        <f t="shared" si="4"/>
        <v>0</v>
      </c>
      <c r="U50" s="40" t="str">
        <f t="shared" si="5"/>
        <v>0</v>
      </c>
      <c r="V50" s="40" t="str">
        <f t="shared" si="6"/>
        <v>0</v>
      </c>
      <c r="W50" s="40" t="str">
        <f t="shared" si="7"/>
        <v>0</v>
      </c>
      <c r="X50" s="40" t="str">
        <f t="shared" si="8"/>
        <v>0</v>
      </c>
      <c r="Y50" s="40" t="str">
        <f t="shared" si="9"/>
        <v>0</v>
      </c>
    </row>
    <row r="51" spans="1:25" ht="72.75" customHeight="1" thickBot="1" x14ac:dyDescent="0.5">
      <c r="A51" s="41">
        <v>46</v>
      </c>
      <c r="B51" s="189" t="s">
        <v>833</v>
      </c>
      <c r="C51" s="189"/>
      <c r="D51" s="126"/>
      <c r="E51" s="101"/>
      <c r="F51" s="101"/>
      <c r="G51" s="101"/>
      <c r="H51" s="101"/>
      <c r="I51" s="101"/>
      <c r="J51" s="101"/>
      <c r="K51" s="101"/>
      <c r="L51" s="101"/>
      <c r="M51" s="101"/>
      <c r="N51" s="127">
        <f t="shared" ref="N51" si="34">(D51/2)</f>
        <v>0</v>
      </c>
      <c r="O51" s="97" t="s">
        <v>994</v>
      </c>
      <c r="Q51" s="40" t="str">
        <f t="shared" si="1"/>
        <v>0</v>
      </c>
      <c r="R51" s="40" t="str">
        <f t="shared" si="2"/>
        <v>0</v>
      </c>
      <c r="S51" s="40" t="str">
        <f t="shared" si="3"/>
        <v>0</v>
      </c>
      <c r="T51" s="40" t="str">
        <f t="shared" si="4"/>
        <v>0</v>
      </c>
      <c r="U51" s="40" t="str">
        <f t="shared" si="5"/>
        <v>0</v>
      </c>
      <c r="V51" s="40" t="str">
        <f t="shared" si="6"/>
        <v>0</v>
      </c>
      <c r="W51" s="40" t="str">
        <f t="shared" si="7"/>
        <v>0</v>
      </c>
      <c r="X51" s="40" t="str">
        <f t="shared" si="8"/>
        <v>0</v>
      </c>
      <c r="Y51" s="40" t="str">
        <f t="shared" si="9"/>
        <v>0</v>
      </c>
    </row>
    <row r="52" spans="1:25" ht="76.900000000000006" customHeight="1" thickBot="1" x14ac:dyDescent="0.5">
      <c r="A52" s="41">
        <v>47</v>
      </c>
      <c r="B52" s="189" t="s">
        <v>834</v>
      </c>
      <c r="C52" s="189"/>
      <c r="D52" s="126"/>
      <c r="E52" s="101"/>
      <c r="F52" s="101"/>
      <c r="G52" s="101"/>
      <c r="H52" s="101"/>
      <c r="I52" s="101"/>
      <c r="J52" s="101"/>
      <c r="K52" s="101"/>
      <c r="L52" s="101"/>
      <c r="M52" s="101"/>
      <c r="N52" s="127">
        <f t="shared" ref="N52" si="35">(D52/2)</f>
        <v>0</v>
      </c>
      <c r="O52" s="97" t="s">
        <v>995</v>
      </c>
      <c r="Q52" s="40" t="str">
        <f t="shared" si="1"/>
        <v>0</v>
      </c>
      <c r="R52" s="40" t="str">
        <f t="shared" si="2"/>
        <v>0</v>
      </c>
      <c r="S52" s="40" t="str">
        <f t="shared" si="3"/>
        <v>0</v>
      </c>
      <c r="T52" s="40" t="str">
        <f t="shared" si="4"/>
        <v>0</v>
      </c>
      <c r="U52" s="40" t="str">
        <f t="shared" si="5"/>
        <v>0</v>
      </c>
      <c r="V52" s="40" t="str">
        <f t="shared" si="6"/>
        <v>0</v>
      </c>
      <c r="W52" s="40" t="str">
        <f t="shared" si="7"/>
        <v>0</v>
      </c>
      <c r="X52" s="40" t="str">
        <f t="shared" si="8"/>
        <v>0</v>
      </c>
      <c r="Y52" s="40" t="str">
        <f t="shared" si="9"/>
        <v>0</v>
      </c>
    </row>
    <row r="53" spans="1:25" ht="64.5" customHeight="1" thickBot="1" x14ac:dyDescent="0.5">
      <c r="A53" s="41">
        <v>48</v>
      </c>
      <c r="B53" s="189" t="s">
        <v>835</v>
      </c>
      <c r="C53" s="189"/>
      <c r="D53" s="126"/>
      <c r="E53" s="101"/>
      <c r="F53" s="101"/>
      <c r="G53" s="101"/>
      <c r="H53" s="101"/>
      <c r="I53" s="101"/>
      <c r="J53" s="101"/>
      <c r="K53" s="101"/>
      <c r="L53" s="101"/>
      <c r="M53" s="101"/>
      <c r="N53" s="127">
        <f t="shared" ref="N53" si="36">(D53/2)</f>
        <v>0</v>
      </c>
      <c r="O53" s="97" t="s">
        <v>996</v>
      </c>
      <c r="Q53" s="40" t="str">
        <f t="shared" si="1"/>
        <v>0</v>
      </c>
      <c r="R53" s="40" t="str">
        <f t="shared" si="2"/>
        <v>0</v>
      </c>
      <c r="S53" s="40" t="str">
        <f t="shared" si="3"/>
        <v>0</v>
      </c>
      <c r="T53" s="40" t="str">
        <f t="shared" si="4"/>
        <v>0</v>
      </c>
      <c r="U53" s="40" t="str">
        <f t="shared" si="5"/>
        <v>0</v>
      </c>
      <c r="V53" s="40" t="str">
        <f t="shared" si="6"/>
        <v>0</v>
      </c>
      <c r="W53" s="40" t="str">
        <f t="shared" si="7"/>
        <v>0</v>
      </c>
      <c r="X53" s="40" t="str">
        <f t="shared" si="8"/>
        <v>0</v>
      </c>
      <c r="Y53" s="40" t="str">
        <f t="shared" si="9"/>
        <v>0</v>
      </c>
    </row>
    <row r="54" spans="1:25" ht="60" customHeight="1" thickBot="1" x14ac:dyDescent="0.5">
      <c r="A54" s="41">
        <v>49</v>
      </c>
      <c r="B54" s="189" t="s">
        <v>836</v>
      </c>
      <c r="C54" s="189"/>
      <c r="D54" s="126"/>
      <c r="E54" s="101"/>
      <c r="F54" s="101"/>
      <c r="G54" s="101"/>
      <c r="H54" s="101"/>
      <c r="I54" s="101"/>
      <c r="J54" s="101"/>
      <c r="K54" s="101"/>
      <c r="L54" s="101"/>
      <c r="M54" s="101"/>
      <c r="N54" s="127">
        <f t="shared" ref="N54" si="37">(D54/2)</f>
        <v>0</v>
      </c>
      <c r="O54" s="97" t="s">
        <v>997</v>
      </c>
      <c r="Q54" s="40" t="str">
        <f t="shared" si="1"/>
        <v>0</v>
      </c>
      <c r="R54" s="40" t="str">
        <f t="shared" si="2"/>
        <v>0</v>
      </c>
      <c r="S54" s="40" t="str">
        <f t="shared" si="3"/>
        <v>0</v>
      </c>
      <c r="T54" s="40" t="str">
        <f t="shared" si="4"/>
        <v>0</v>
      </c>
      <c r="U54" s="40" t="str">
        <f t="shared" si="5"/>
        <v>0</v>
      </c>
      <c r="V54" s="40" t="str">
        <f t="shared" si="6"/>
        <v>0</v>
      </c>
      <c r="W54" s="40" t="str">
        <f t="shared" si="7"/>
        <v>0</v>
      </c>
      <c r="X54" s="40" t="str">
        <f t="shared" si="8"/>
        <v>0</v>
      </c>
      <c r="Y54" s="40" t="str">
        <f t="shared" si="9"/>
        <v>0</v>
      </c>
    </row>
    <row r="55" spans="1:25" ht="65.650000000000006" customHeight="1" thickBot="1" x14ac:dyDescent="0.5">
      <c r="A55" s="41">
        <v>50</v>
      </c>
      <c r="B55" s="189" t="s">
        <v>837</v>
      </c>
      <c r="C55" s="189"/>
      <c r="D55" s="126"/>
      <c r="E55" s="101"/>
      <c r="F55" s="101"/>
      <c r="G55" s="101"/>
      <c r="H55" s="101"/>
      <c r="I55" s="101"/>
      <c r="J55" s="101"/>
      <c r="K55" s="101"/>
      <c r="L55" s="101"/>
      <c r="M55" s="101"/>
      <c r="N55" s="127">
        <f t="shared" ref="N55" si="38">(D55/2)</f>
        <v>0</v>
      </c>
      <c r="O55" s="97" t="s">
        <v>998</v>
      </c>
      <c r="Q55" s="40" t="str">
        <f t="shared" si="1"/>
        <v>0</v>
      </c>
      <c r="R55" s="40" t="str">
        <f t="shared" si="2"/>
        <v>0</v>
      </c>
      <c r="S55" s="40" t="str">
        <f t="shared" si="3"/>
        <v>0</v>
      </c>
      <c r="T55" s="40" t="str">
        <f t="shared" si="4"/>
        <v>0</v>
      </c>
      <c r="U55" s="40" t="str">
        <f t="shared" si="5"/>
        <v>0</v>
      </c>
      <c r="V55" s="40" t="str">
        <f t="shared" si="6"/>
        <v>0</v>
      </c>
      <c r="W55" s="40" t="str">
        <f t="shared" si="7"/>
        <v>0</v>
      </c>
      <c r="X55" s="40" t="str">
        <f t="shared" si="8"/>
        <v>0</v>
      </c>
      <c r="Y55" s="40" t="str">
        <f t="shared" si="9"/>
        <v>0</v>
      </c>
    </row>
    <row r="56" spans="1:25" ht="89.65" customHeight="1" thickBot="1" x14ac:dyDescent="0.5">
      <c r="A56" s="41">
        <v>51</v>
      </c>
      <c r="B56" s="189" t="s">
        <v>839</v>
      </c>
      <c r="C56" s="189"/>
      <c r="D56" s="126"/>
      <c r="E56" s="101"/>
      <c r="F56" s="101"/>
      <c r="G56" s="101"/>
      <c r="H56" s="101"/>
      <c r="I56" s="101"/>
      <c r="J56" s="101"/>
      <c r="K56" s="101"/>
      <c r="L56" s="101"/>
      <c r="M56" s="101"/>
      <c r="N56" s="127">
        <f t="shared" ref="N56" si="39">(D56/2)</f>
        <v>0</v>
      </c>
      <c r="O56" s="97" t="s">
        <v>999</v>
      </c>
      <c r="Q56" s="40" t="str">
        <f t="shared" si="1"/>
        <v>0</v>
      </c>
      <c r="R56" s="40" t="str">
        <f t="shared" si="2"/>
        <v>0</v>
      </c>
      <c r="S56" s="40" t="str">
        <f t="shared" si="3"/>
        <v>0</v>
      </c>
      <c r="T56" s="40" t="str">
        <f t="shared" si="4"/>
        <v>0</v>
      </c>
      <c r="U56" s="40" t="str">
        <f t="shared" si="5"/>
        <v>0</v>
      </c>
      <c r="V56" s="40" t="str">
        <f t="shared" si="6"/>
        <v>0</v>
      </c>
      <c r="W56" s="40" t="str">
        <f t="shared" si="7"/>
        <v>0</v>
      </c>
      <c r="X56" s="40" t="str">
        <f t="shared" si="8"/>
        <v>0</v>
      </c>
      <c r="Y56" s="40" t="str">
        <f t="shared" si="9"/>
        <v>0</v>
      </c>
    </row>
    <row r="57" spans="1:25" ht="84" customHeight="1" thickBot="1" x14ac:dyDescent="0.5">
      <c r="A57" s="41">
        <v>52</v>
      </c>
      <c r="B57" s="189" t="s">
        <v>838</v>
      </c>
      <c r="C57" s="189"/>
      <c r="D57" s="126"/>
      <c r="E57" s="101"/>
      <c r="F57" s="101"/>
      <c r="G57" s="101"/>
      <c r="H57" s="101"/>
      <c r="I57" s="101"/>
      <c r="J57" s="101"/>
      <c r="K57" s="101"/>
      <c r="L57" s="101"/>
      <c r="M57" s="101"/>
      <c r="N57" s="127">
        <f t="shared" ref="N57" si="40">(D57/2)</f>
        <v>0</v>
      </c>
      <c r="O57" s="97" t="s">
        <v>1000</v>
      </c>
      <c r="Q57" s="40" t="str">
        <f t="shared" si="1"/>
        <v>0</v>
      </c>
      <c r="R57" s="40" t="str">
        <f t="shared" si="2"/>
        <v>0</v>
      </c>
      <c r="S57" s="40" t="str">
        <f t="shared" si="3"/>
        <v>0</v>
      </c>
      <c r="T57" s="40" t="str">
        <f t="shared" si="4"/>
        <v>0</v>
      </c>
      <c r="U57" s="40" t="str">
        <f t="shared" si="5"/>
        <v>0</v>
      </c>
      <c r="V57" s="40" t="str">
        <f t="shared" si="6"/>
        <v>0</v>
      </c>
      <c r="W57" s="40" t="str">
        <f t="shared" si="7"/>
        <v>0</v>
      </c>
      <c r="X57" s="40" t="str">
        <f t="shared" si="8"/>
        <v>0</v>
      </c>
      <c r="Y57" s="40" t="str">
        <f t="shared" si="9"/>
        <v>0</v>
      </c>
    </row>
    <row r="58" spans="1:25" ht="74.650000000000006" customHeight="1" thickBot="1" x14ac:dyDescent="0.5">
      <c r="A58" s="41">
        <v>53</v>
      </c>
      <c r="B58" s="189" t="s">
        <v>840</v>
      </c>
      <c r="C58" s="189"/>
      <c r="D58" s="126"/>
      <c r="E58" s="101"/>
      <c r="F58" s="101"/>
      <c r="G58" s="101"/>
      <c r="H58" s="101"/>
      <c r="I58" s="101"/>
      <c r="J58" s="101"/>
      <c r="K58" s="101"/>
      <c r="L58" s="101"/>
      <c r="M58" s="101"/>
      <c r="N58" s="127">
        <f t="shared" ref="N58" si="41">(D58/2)</f>
        <v>0</v>
      </c>
      <c r="O58" s="97" t="s">
        <v>873</v>
      </c>
      <c r="Q58" s="40" t="str">
        <f t="shared" si="1"/>
        <v>0</v>
      </c>
      <c r="R58" s="40" t="str">
        <f t="shared" si="2"/>
        <v>0</v>
      </c>
      <c r="S58" s="40" t="str">
        <f t="shared" si="3"/>
        <v>0</v>
      </c>
      <c r="T58" s="40" t="str">
        <f t="shared" si="4"/>
        <v>0</v>
      </c>
      <c r="U58" s="40" t="str">
        <f t="shared" si="5"/>
        <v>0</v>
      </c>
      <c r="V58" s="40" t="str">
        <f t="shared" si="6"/>
        <v>0</v>
      </c>
      <c r="W58" s="40" t="str">
        <f t="shared" si="7"/>
        <v>0</v>
      </c>
      <c r="X58" s="40" t="str">
        <f t="shared" si="8"/>
        <v>0</v>
      </c>
      <c r="Y58" s="40" t="str">
        <f t="shared" si="9"/>
        <v>0</v>
      </c>
    </row>
    <row r="59" spans="1:25" ht="171.75" customHeight="1" thickBot="1" x14ac:dyDescent="0.5">
      <c r="A59" s="41">
        <v>54</v>
      </c>
      <c r="B59" s="189" t="s">
        <v>896</v>
      </c>
      <c r="C59" s="189"/>
      <c r="D59" s="126"/>
      <c r="E59" s="101"/>
      <c r="F59" s="101"/>
      <c r="G59" s="101"/>
      <c r="H59" s="101"/>
      <c r="I59" s="101"/>
      <c r="J59" s="101"/>
      <c r="K59" s="101"/>
      <c r="L59" s="101"/>
      <c r="M59" s="101"/>
      <c r="N59" s="127">
        <f t="shared" ref="N59" si="42">(D59/2)</f>
        <v>0</v>
      </c>
      <c r="O59" s="44" t="s">
        <v>897</v>
      </c>
      <c r="Q59" s="40" t="str">
        <f t="shared" si="1"/>
        <v>0</v>
      </c>
      <c r="R59" s="40" t="str">
        <f t="shared" si="2"/>
        <v>0</v>
      </c>
      <c r="S59" s="40" t="str">
        <f t="shared" si="3"/>
        <v>0</v>
      </c>
      <c r="T59" s="40" t="str">
        <f t="shared" si="4"/>
        <v>0</v>
      </c>
      <c r="U59" s="40" t="str">
        <f t="shared" si="5"/>
        <v>0</v>
      </c>
      <c r="V59" s="40" t="str">
        <f t="shared" si="6"/>
        <v>0</v>
      </c>
      <c r="W59" s="40" t="str">
        <f t="shared" si="7"/>
        <v>0</v>
      </c>
      <c r="X59" s="40" t="str">
        <f t="shared" si="8"/>
        <v>0</v>
      </c>
      <c r="Y59" s="40" t="str">
        <f t="shared" si="9"/>
        <v>0</v>
      </c>
    </row>
    <row r="60" spans="1:25" ht="170.65" customHeight="1" thickBot="1" x14ac:dyDescent="0.5">
      <c r="A60" s="41">
        <v>55</v>
      </c>
      <c r="B60" s="189" t="s">
        <v>864</v>
      </c>
      <c r="C60" s="189"/>
      <c r="D60" s="126"/>
      <c r="E60" s="101"/>
      <c r="F60" s="101"/>
      <c r="G60" s="101"/>
      <c r="H60" s="101"/>
      <c r="I60" s="101"/>
      <c r="J60" s="101"/>
      <c r="K60" s="101"/>
      <c r="L60" s="101"/>
      <c r="M60" s="101"/>
      <c r="N60" s="127">
        <f t="shared" ref="N60" si="43">(D60/2)</f>
        <v>0</v>
      </c>
      <c r="O60" s="97" t="s">
        <v>865</v>
      </c>
      <c r="Q60" s="40" t="str">
        <f t="shared" si="1"/>
        <v>0</v>
      </c>
      <c r="R60" s="40" t="str">
        <f t="shared" si="2"/>
        <v>0</v>
      </c>
      <c r="S60" s="40" t="str">
        <f t="shared" si="3"/>
        <v>0</v>
      </c>
      <c r="T60" s="40" t="str">
        <f t="shared" si="4"/>
        <v>0</v>
      </c>
      <c r="U60" s="40" t="str">
        <f t="shared" si="5"/>
        <v>0</v>
      </c>
      <c r="V60" s="40" t="str">
        <f t="shared" si="6"/>
        <v>0</v>
      </c>
      <c r="W60" s="40" t="str">
        <f t="shared" si="7"/>
        <v>0</v>
      </c>
      <c r="X60" s="40" t="str">
        <f t="shared" si="8"/>
        <v>0</v>
      </c>
      <c r="Y60" s="40" t="str">
        <f t="shared" si="9"/>
        <v>0</v>
      </c>
    </row>
    <row r="61" spans="1:25" ht="124.9" customHeight="1" thickBot="1" x14ac:dyDescent="0.5">
      <c r="A61" s="41">
        <v>56</v>
      </c>
      <c r="B61" s="189" t="s">
        <v>866</v>
      </c>
      <c r="C61" s="189"/>
      <c r="D61" s="126"/>
      <c r="E61" s="101"/>
      <c r="F61" s="101"/>
      <c r="G61" s="101"/>
      <c r="H61" s="101"/>
      <c r="I61" s="101"/>
      <c r="J61" s="101"/>
      <c r="K61" s="101"/>
      <c r="L61" s="101"/>
      <c r="M61" s="101"/>
      <c r="N61" s="127">
        <f t="shared" ref="N61" si="44">(D61/2)</f>
        <v>0</v>
      </c>
      <c r="O61" s="91" t="s">
        <v>867</v>
      </c>
      <c r="Q61" s="40" t="str">
        <f t="shared" si="1"/>
        <v>0</v>
      </c>
      <c r="R61" s="40" t="str">
        <f t="shared" si="2"/>
        <v>0</v>
      </c>
      <c r="S61" s="40" t="str">
        <f t="shared" si="3"/>
        <v>0</v>
      </c>
      <c r="T61" s="40" t="str">
        <f t="shared" si="4"/>
        <v>0</v>
      </c>
      <c r="U61" s="40" t="str">
        <f t="shared" si="5"/>
        <v>0</v>
      </c>
      <c r="V61" s="40" t="str">
        <f t="shared" si="6"/>
        <v>0</v>
      </c>
      <c r="W61" s="40" t="str">
        <f t="shared" si="7"/>
        <v>0</v>
      </c>
      <c r="X61" s="40" t="str">
        <f t="shared" si="8"/>
        <v>0</v>
      </c>
      <c r="Y61" s="40" t="str">
        <f t="shared" si="9"/>
        <v>0</v>
      </c>
    </row>
    <row r="62" spans="1:25" ht="118.9" customHeight="1" thickBot="1" x14ac:dyDescent="0.5">
      <c r="A62" s="41">
        <v>57</v>
      </c>
      <c r="B62" s="189" t="s">
        <v>868</v>
      </c>
      <c r="C62" s="189"/>
      <c r="D62" s="126"/>
      <c r="E62" s="101"/>
      <c r="F62" s="101"/>
      <c r="G62" s="101"/>
      <c r="H62" s="101"/>
      <c r="I62" s="101"/>
      <c r="J62" s="101"/>
      <c r="K62" s="101"/>
      <c r="L62" s="101"/>
      <c r="M62" s="101"/>
      <c r="N62" s="127">
        <f t="shared" ref="N62" si="45">(D62/2)</f>
        <v>0</v>
      </c>
      <c r="O62" s="91" t="s">
        <v>869</v>
      </c>
      <c r="Q62" s="40" t="str">
        <f t="shared" si="1"/>
        <v>0</v>
      </c>
      <c r="R62" s="40" t="str">
        <f t="shared" si="2"/>
        <v>0</v>
      </c>
      <c r="S62" s="40" t="str">
        <f t="shared" si="3"/>
        <v>0</v>
      </c>
      <c r="T62" s="40" t="str">
        <f t="shared" si="4"/>
        <v>0</v>
      </c>
      <c r="U62" s="40" t="str">
        <f t="shared" si="5"/>
        <v>0</v>
      </c>
      <c r="V62" s="40" t="str">
        <f t="shared" si="6"/>
        <v>0</v>
      </c>
      <c r="W62" s="40" t="str">
        <f t="shared" si="7"/>
        <v>0</v>
      </c>
      <c r="X62" s="40" t="str">
        <f t="shared" si="8"/>
        <v>0</v>
      </c>
      <c r="Y62" s="40" t="str">
        <f t="shared" si="9"/>
        <v>0</v>
      </c>
    </row>
    <row r="63" spans="1:25" ht="118.9" customHeight="1" thickBot="1" x14ac:dyDescent="0.5">
      <c r="A63" s="41">
        <v>58</v>
      </c>
      <c r="B63" s="189" t="s">
        <v>871</v>
      </c>
      <c r="C63" s="189"/>
      <c r="D63" s="126"/>
      <c r="E63" s="101"/>
      <c r="F63" s="101"/>
      <c r="G63" s="101"/>
      <c r="H63" s="101"/>
      <c r="I63" s="101"/>
      <c r="J63" s="101"/>
      <c r="K63" s="101"/>
      <c r="L63" s="101"/>
      <c r="M63" s="101"/>
      <c r="N63" s="127">
        <f t="shared" ref="N63" si="46">(D63/2)</f>
        <v>0</v>
      </c>
      <c r="O63" s="91" t="s">
        <v>870</v>
      </c>
      <c r="Q63" s="40" t="str">
        <f t="shared" si="1"/>
        <v>0</v>
      </c>
      <c r="R63" s="40" t="str">
        <f t="shared" si="2"/>
        <v>0</v>
      </c>
      <c r="S63" s="40" t="str">
        <f t="shared" si="3"/>
        <v>0</v>
      </c>
      <c r="T63" s="40" t="str">
        <f t="shared" si="4"/>
        <v>0</v>
      </c>
      <c r="U63" s="40" t="str">
        <f t="shared" si="5"/>
        <v>0</v>
      </c>
      <c r="V63" s="40" t="str">
        <f t="shared" si="6"/>
        <v>0</v>
      </c>
      <c r="W63" s="40" t="str">
        <f t="shared" si="7"/>
        <v>0</v>
      </c>
      <c r="X63" s="40" t="str">
        <f t="shared" si="8"/>
        <v>0</v>
      </c>
      <c r="Y63" s="40" t="str">
        <f t="shared" si="9"/>
        <v>0</v>
      </c>
    </row>
    <row r="64" spans="1:25" ht="77.25" customHeight="1" thickBot="1" x14ac:dyDescent="0.5">
      <c r="A64" s="41">
        <v>59</v>
      </c>
      <c r="B64" s="189" t="s">
        <v>874</v>
      </c>
      <c r="C64" s="189"/>
      <c r="D64" s="126"/>
      <c r="E64" s="101"/>
      <c r="F64" s="101"/>
      <c r="G64" s="101"/>
      <c r="H64" s="101"/>
      <c r="I64" s="101"/>
      <c r="J64" s="101"/>
      <c r="K64" s="101"/>
      <c r="L64" s="101"/>
      <c r="M64" s="101"/>
      <c r="N64" s="127">
        <f t="shared" ref="N64" si="47">(D64/2)</f>
        <v>0</v>
      </c>
      <c r="O64" s="91" t="s">
        <v>875</v>
      </c>
      <c r="Q64" s="40" t="str">
        <f t="shared" si="1"/>
        <v>0</v>
      </c>
      <c r="R64" s="40" t="str">
        <f t="shared" si="2"/>
        <v>0</v>
      </c>
      <c r="S64" s="40" t="str">
        <f t="shared" si="3"/>
        <v>0</v>
      </c>
      <c r="T64" s="40" t="str">
        <f t="shared" si="4"/>
        <v>0</v>
      </c>
      <c r="U64" s="40" t="str">
        <f t="shared" si="5"/>
        <v>0</v>
      </c>
      <c r="V64" s="40" t="str">
        <f t="shared" si="6"/>
        <v>0</v>
      </c>
      <c r="W64" s="40" t="str">
        <f t="shared" si="7"/>
        <v>0</v>
      </c>
      <c r="X64" s="40" t="str">
        <f t="shared" si="8"/>
        <v>0</v>
      </c>
      <c r="Y64" s="40" t="str">
        <f t="shared" si="9"/>
        <v>0</v>
      </c>
    </row>
    <row r="65" spans="1:25" ht="78" customHeight="1" thickBot="1" x14ac:dyDescent="0.5">
      <c r="A65" s="41">
        <v>60</v>
      </c>
      <c r="B65" s="189" t="s">
        <v>876</v>
      </c>
      <c r="C65" s="189"/>
      <c r="D65" s="126"/>
      <c r="E65" s="101"/>
      <c r="F65" s="101"/>
      <c r="G65" s="101"/>
      <c r="H65" s="101"/>
      <c r="I65" s="101"/>
      <c r="J65" s="101"/>
      <c r="K65" s="101"/>
      <c r="L65" s="101"/>
      <c r="M65" s="101"/>
      <c r="N65" s="127">
        <f t="shared" ref="N65" si="48">(D65/2)</f>
        <v>0</v>
      </c>
      <c r="O65" s="91" t="s">
        <v>877</v>
      </c>
      <c r="Q65" s="40" t="str">
        <f t="shared" si="1"/>
        <v>0</v>
      </c>
      <c r="R65" s="40" t="str">
        <f t="shared" si="2"/>
        <v>0</v>
      </c>
      <c r="S65" s="40" t="str">
        <f t="shared" si="3"/>
        <v>0</v>
      </c>
      <c r="T65" s="40" t="str">
        <f t="shared" si="4"/>
        <v>0</v>
      </c>
      <c r="U65" s="40" t="str">
        <f t="shared" si="5"/>
        <v>0</v>
      </c>
      <c r="V65" s="40" t="str">
        <f t="shared" si="6"/>
        <v>0</v>
      </c>
      <c r="W65" s="40" t="str">
        <f t="shared" si="7"/>
        <v>0</v>
      </c>
      <c r="X65" s="40" t="str">
        <f t="shared" si="8"/>
        <v>0</v>
      </c>
      <c r="Y65" s="40" t="str">
        <f t="shared" si="9"/>
        <v>0</v>
      </c>
    </row>
    <row r="66" spans="1:25" ht="78" customHeight="1" thickBot="1" x14ac:dyDescent="0.5">
      <c r="A66" s="41">
        <v>61</v>
      </c>
      <c r="B66" s="189" t="s">
        <v>878</v>
      </c>
      <c r="C66" s="189"/>
      <c r="D66" s="126"/>
      <c r="E66" s="101"/>
      <c r="F66" s="101"/>
      <c r="G66" s="101"/>
      <c r="H66" s="101"/>
      <c r="I66" s="101"/>
      <c r="J66" s="101"/>
      <c r="K66" s="101"/>
      <c r="L66" s="101"/>
      <c r="M66" s="101"/>
      <c r="N66" s="127">
        <f t="shared" ref="N66" si="49">(D66/2)</f>
        <v>0</v>
      </c>
      <c r="O66" s="91" t="s">
        <v>879</v>
      </c>
      <c r="Q66" s="40" t="str">
        <f t="shared" si="1"/>
        <v>0</v>
      </c>
      <c r="R66" s="40" t="str">
        <f t="shared" si="2"/>
        <v>0</v>
      </c>
      <c r="S66" s="40" t="str">
        <f t="shared" si="3"/>
        <v>0</v>
      </c>
      <c r="T66" s="40" t="str">
        <f t="shared" si="4"/>
        <v>0</v>
      </c>
      <c r="U66" s="40" t="str">
        <f t="shared" si="5"/>
        <v>0</v>
      </c>
      <c r="V66" s="40" t="str">
        <f t="shared" si="6"/>
        <v>0</v>
      </c>
      <c r="W66" s="40" t="str">
        <f t="shared" si="7"/>
        <v>0</v>
      </c>
      <c r="X66" s="40" t="str">
        <f t="shared" si="8"/>
        <v>0</v>
      </c>
      <c r="Y66" s="40" t="str">
        <f t="shared" si="9"/>
        <v>0</v>
      </c>
    </row>
    <row r="67" spans="1:25" ht="78" customHeight="1" thickBot="1" x14ac:dyDescent="0.5">
      <c r="A67" s="41">
        <v>62</v>
      </c>
      <c r="B67" s="189" t="s">
        <v>880</v>
      </c>
      <c r="C67" s="189"/>
      <c r="D67" s="126"/>
      <c r="E67" s="101"/>
      <c r="F67" s="101"/>
      <c r="G67" s="101"/>
      <c r="H67" s="101"/>
      <c r="I67" s="101"/>
      <c r="J67" s="101"/>
      <c r="K67" s="101"/>
      <c r="L67" s="101"/>
      <c r="M67" s="101"/>
      <c r="N67" s="127">
        <f t="shared" ref="N67" si="50">(D67/2)</f>
        <v>0</v>
      </c>
      <c r="O67" s="91" t="s">
        <v>881</v>
      </c>
      <c r="Q67" s="40" t="str">
        <f t="shared" si="1"/>
        <v>0</v>
      </c>
      <c r="R67" s="40" t="str">
        <f t="shared" si="2"/>
        <v>0</v>
      </c>
      <c r="S67" s="40" t="str">
        <f t="shared" si="3"/>
        <v>0</v>
      </c>
      <c r="T67" s="40" t="str">
        <f t="shared" si="4"/>
        <v>0</v>
      </c>
      <c r="U67" s="40" t="str">
        <f t="shared" si="5"/>
        <v>0</v>
      </c>
      <c r="V67" s="40" t="str">
        <f t="shared" si="6"/>
        <v>0</v>
      </c>
      <c r="W67" s="40" t="str">
        <f t="shared" si="7"/>
        <v>0</v>
      </c>
      <c r="X67" s="40" t="str">
        <f t="shared" si="8"/>
        <v>0</v>
      </c>
      <c r="Y67" s="40" t="str">
        <f t="shared" si="9"/>
        <v>0</v>
      </c>
    </row>
    <row r="68" spans="1:25" ht="78" customHeight="1" thickBot="1" x14ac:dyDescent="0.5">
      <c r="A68" s="41">
        <v>63</v>
      </c>
      <c r="B68" s="189" t="s">
        <v>882</v>
      </c>
      <c r="C68" s="189"/>
      <c r="D68" s="126"/>
      <c r="E68" s="101"/>
      <c r="F68" s="101"/>
      <c r="G68" s="101"/>
      <c r="H68" s="101"/>
      <c r="I68" s="101"/>
      <c r="J68" s="101"/>
      <c r="K68" s="101"/>
      <c r="L68" s="101"/>
      <c r="M68" s="101"/>
      <c r="N68" s="127">
        <f t="shared" ref="N68" si="51">(D68/2)</f>
        <v>0</v>
      </c>
      <c r="O68" s="91" t="s">
        <v>883</v>
      </c>
      <c r="Q68" s="40" t="str">
        <f t="shared" si="1"/>
        <v>0</v>
      </c>
      <c r="R68" s="40" t="str">
        <f t="shared" si="2"/>
        <v>0</v>
      </c>
      <c r="S68" s="40" t="str">
        <f t="shared" si="3"/>
        <v>0</v>
      </c>
      <c r="T68" s="40" t="str">
        <f t="shared" si="4"/>
        <v>0</v>
      </c>
      <c r="U68" s="40" t="str">
        <f t="shared" si="5"/>
        <v>0</v>
      </c>
      <c r="V68" s="40" t="str">
        <f t="shared" si="6"/>
        <v>0</v>
      </c>
      <c r="W68" s="40" t="str">
        <f t="shared" si="7"/>
        <v>0</v>
      </c>
      <c r="X68" s="40" t="str">
        <f t="shared" si="8"/>
        <v>0</v>
      </c>
      <c r="Y68" s="40" t="str">
        <f t="shared" si="9"/>
        <v>0</v>
      </c>
    </row>
    <row r="69" spans="1:25" ht="78" customHeight="1" thickBot="1" x14ac:dyDescent="0.5">
      <c r="A69" s="41">
        <v>64</v>
      </c>
      <c r="B69" s="189" t="s">
        <v>884</v>
      </c>
      <c r="C69" s="189"/>
      <c r="D69" s="126"/>
      <c r="E69" s="101"/>
      <c r="F69" s="101"/>
      <c r="G69" s="101"/>
      <c r="H69" s="101"/>
      <c r="I69" s="101"/>
      <c r="J69" s="101"/>
      <c r="K69" s="101"/>
      <c r="L69" s="101"/>
      <c r="M69" s="101"/>
      <c r="N69" s="127">
        <f t="shared" ref="N69" si="52">(D69/2)</f>
        <v>0</v>
      </c>
      <c r="O69" s="91" t="s">
        <v>885</v>
      </c>
      <c r="Q69" s="40" t="str">
        <f t="shared" si="1"/>
        <v>0</v>
      </c>
      <c r="R69" s="40" t="str">
        <f t="shared" si="2"/>
        <v>0</v>
      </c>
      <c r="S69" s="40" t="str">
        <f t="shared" si="3"/>
        <v>0</v>
      </c>
      <c r="T69" s="40" t="str">
        <f t="shared" si="4"/>
        <v>0</v>
      </c>
      <c r="U69" s="40" t="str">
        <f t="shared" si="5"/>
        <v>0</v>
      </c>
      <c r="V69" s="40" t="str">
        <f t="shared" si="6"/>
        <v>0</v>
      </c>
      <c r="W69" s="40" t="str">
        <f t="shared" si="7"/>
        <v>0</v>
      </c>
      <c r="X69" s="40" t="str">
        <f t="shared" si="8"/>
        <v>0</v>
      </c>
      <c r="Y69" s="40" t="str">
        <f t="shared" si="9"/>
        <v>0</v>
      </c>
    </row>
    <row r="70" spans="1:25" ht="78" customHeight="1" thickBot="1" x14ac:dyDescent="0.5">
      <c r="A70" s="41">
        <v>65</v>
      </c>
      <c r="B70" s="189" t="s">
        <v>886</v>
      </c>
      <c r="C70" s="189"/>
      <c r="D70" s="126"/>
      <c r="E70" s="101"/>
      <c r="F70" s="101"/>
      <c r="G70" s="101"/>
      <c r="H70" s="101"/>
      <c r="I70" s="101"/>
      <c r="J70" s="101"/>
      <c r="K70" s="101"/>
      <c r="L70" s="101"/>
      <c r="M70" s="101"/>
      <c r="N70" s="127">
        <f t="shared" ref="N70" si="53">(D70/2)</f>
        <v>0</v>
      </c>
      <c r="O70" s="91" t="s">
        <v>887</v>
      </c>
      <c r="Q70" s="40" t="str">
        <f t="shared" si="1"/>
        <v>0</v>
      </c>
      <c r="R70" s="40" t="str">
        <f t="shared" si="2"/>
        <v>0</v>
      </c>
      <c r="S70" s="40" t="str">
        <f t="shared" si="3"/>
        <v>0</v>
      </c>
      <c r="T70" s="40" t="str">
        <f t="shared" si="4"/>
        <v>0</v>
      </c>
      <c r="U70" s="40" t="str">
        <f t="shared" si="5"/>
        <v>0</v>
      </c>
      <c r="V70" s="40" t="str">
        <f t="shared" si="6"/>
        <v>0</v>
      </c>
      <c r="W70" s="40" t="str">
        <f t="shared" si="7"/>
        <v>0</v>
      </c>
      <c r="X70" s="40" t="str">
        <f t="shared" si="8"/>
        <v>0</v>
      </c>
      <c r="Y70" s="40" t="str">
        <f t="shared" si="9"/>
        <v>0</v>
      </c>
    </row>
    <row r="71" spans="1:25" ht="78" customHeight="1" thickBot="1" x14ac:dyDescent="0.5">
      <c r="A71" s="41">
        <v>66</v>
      </c>
      <c r="B71" s="189" t="s">
        <v>888</v>
      </c>
      <c r="C71" s="189"/>
      <c r="D71" s="126"/>
      <c r="E71" s="101"/>
      <c r="F71" s="101"/>
      <c r="G71" s="101"/>
      <c r="H71" s="101"/>
      <c r="I71" s="101"/>
      <c r="J71" s="101"/>
      <c r="K71" s="101"/>
      <c r="L71" s="101"/>
      <c r="M71" s="101"/>
      <c r="N71" s="127">
        <f t="shared" ref="N71" si="54">(D71/2)</f>
        <v>0</v>
      </c>
      <c r="O71" s="91" t="s">
        <v>889</v>
      </c>
      <c r="Q71" s="40" t="str">
        <f t="shared" si="1"/>
        <v>0</v>
      </c>
      <c r="R71" s="40" t="str">
        <f t="shared" si="2"/>
        <v>0</v>
      </c>
      <c r="S71" s="40" t="str">
        <f t="shared" si="3"/>
        <v>0</v>
      </c>
      <c r="T71" s="40" t="str">
        <f t="shared" si="4"/>
        <v>0</v>
      </c>
      <c r="U71" s="40" t="str">
        <f t="shared" si="5"/>
        <v>0</v>
      </c>
      <c r="V71" s="40" t="str">
        <f t="shared" si="6"/>
        <v>0</v>
      </c>
      <c r="W71" s="40" t="str">
        <f t="shared" si="7"/>
        <v>0</v>
      </c>
      <c r="X71" s="40" t="str">
        <f t="shared" si="8"/>
        <v>0</v>
      </c>
      <c r="Y71" s="40" t="str">
        <f t="shared" si="9"/>
        <v>0</v>
      </c>
    </row>
    <row r="72" spans="1:25" ht="94.5" customHeight="1" thickBot="1" x14ac:dyDescent="0.5">
      <c r="A72" s="41">
        <v>67</v>
      </c>
      <c r="B72" s="189" t="s">
        <v>890</v>
      </c>
      <c r="C72" s="189"/>
      <c r="D72" s="126"/>
      <c r="E72" s="101"/>
      <c r="F72" s="101"/>
      <c r="G72" s="101"/>
      <c r="H72" s="101"/>
      <c r="I72" s="101"/>
      <c r="J72" s="101"/>
      <c r="K72" s="101"/>
      <c r="L72" s="101"/>
      <c r="M72" s="101"/>
      <c r="N72" s="127">
        <f t="shared" ref="N72" si="55">(D72/2)</f>
        <v>0</v>
      </c>
      <c r="O72" s="91" t="s">
        <v>891</v>
      </c>
      <c r="Q72" s="40" t="str">
        <f t="shared" ref="Q72:Q99" si="56">IF(AND(E72 &gt; 0, E72 &lt; N72), "1", "0")</f>
        <v>0</v>
      </c>
      <c r="R72" s="40" t="str">
        <f t="shared" ref="R72:R99" si="57">IF(AND(F72 &gt; 0, F72 &lt; N72), "1", "0")</f>
        <v>0</v>
      </c>
      <c r="S72" s="40" t="str">
        <f t="shared" ref="S72:S99" si="58">IF(AND(G72 &gt; 0, G72 &lt; N72), "1", "0")</f>
        <v>0</v>
      </c>
      <c r="T72" s="40" t="str">
        <f t="shared" ref="T72:T99" si="59">IF(AND(H72 &gt; 0, H72 &lt; N72), "1", "0")</f>
        <v>0</v>
      </c>
      <c r="U72" s="40" t="str">
        <f t="shared" ref="U72:U99" si="60">IF(AND(I72 &gt; 0, I72 &lt; N72), "1", "0")</f>
        <v>0</v>
      </c>
      <c r="V72" s="40" t="str">
        <f t="shared" ref="V72:V99" si="61">IF(AND(J72 &gt; 0, J72 &lt; N72), "1", "0")</f>
        <v>0</v>
      </c>
      <c r="W72" s="40" t="str">
        <f t="shared" ref="W72:W99" si="62">IF(AND(K72 &gt; 0, K72 &lt; N72), "1", "0")</f>
        <v>0</v>
      </c>
      <c r="X72" s="40" t="str">
        <f t="shared" ref="X72:X99" si="63">IF(AND(L72 &gt; 0, L72 &lt; N72), "1", "0")</f>
        <v>0</v>
      </c>
      <c r="Y72" s="40" t="str">
        <f t="shared" ref="Y72:Y99" si="64">IF(AND(M72 &gt; 0, M72 &lt; N72), "1", "0")</f>
        <v>0</v>
      </c>
    </row>
    <row r="73" spans="1:25" ht="94.5" customHeight="1" thickBot="1" x14ac:dyDescent="0.5">
      <c r="A73" s="41">
        <v>68</v>
      </c>
      <c r="B73" s="189" t="s">
        <v>894</v>
      </c>
      <c r="C73" s="189"/>
      <c r="D73" s="126"/>
      <c r="E73" s="101"/>
      <c r="F73" s="101"/>
      <c r="G73" s="101"/>
      <c r="H73" s="101"/>
      <c r="I73" s="101"/>
      <c r="J73" s="101"/>
      <c r="K73" s="101"/>
      <c r="L73" s="101"/>
      <c r="M73" s="101"/>
      <c r="N73" s="127">
        <f t="shared" ref="N73" si="65">(D73/2)</f>
        <v>0</v>
      </c>
      <c r="O73" s="91" t="s">
        <v>892</v>
      </c>
      <c r="Q73" s="40" t="str">
        <f t="shared" si="56"/>
        <v>0</v>
      </c>
      <c r="R73" s="40" t="str">
        <f t="shared" si="57"/>
        <v>0</v>
      </c>
      <c r="S73" s="40" t="str">
        <f t="shared" si="58"/>
        <v>0</v>
      </c>
      <c r="T73" s="40" t="str">
        <f t="shared" si="59"/>
        <v>0</v>
      </c>
      <c r="U73" s="40" t="str">
        <f t="shared" si="60"/>
        <v>0</v>
      </c>
      <c r="V73" s="40" t="str">
        <f t="shared" si="61"/>
        <v>0</v>
      </c>
      <c r="W73" s="40" t="str">
        <f t="shared" si="62"/>
        <v>0</v>
      </c>
      <c r="X73" s="40" t="str">
        <f t="shared" si="63"/>
        <v>0</v>
      </c>
      <c r="Y73" s="40" t="str">
        <f t="shared" si="64"/>
        <v>0</v>
      </c>
    </row>
    <row r="74" spans="1:25" ht="94.5" customHeight="1" thickBot="1" x14ac:dyDescent="0.5">
      <c r="A74" s="41">
        <v>69</v>
      </c>
      <c r="B74" s="189" t="s">
        <v>893</v>
      </c>
      <c r="C74" s="189"/>
      <c r="D74" s="126"/>
      <c r="E74" s="101"/>
      <c r="F74" s="101"/>
      <c r="G74" s="101"/>
      <c r="H74" s="101"/>
      <c r="I74" s="101"/>
      <c r="J74" s="101"/>
      <c r="K74" s="101"/>
      <c r="L74" s="101"/>
      <c r="M74" s="101"/>
      <c r="N74" s="127">
        <f t="shared" ref="N74" si="66">(D74/2)</f>
        <v>0</v>
      </c>
      <c r="O74" s="91" t="s">
        <v>895</v>
      </c>
      <c r="Q74" s="40" t="str">
        <f t="shared" si="56"/>
        <v>0</v>
      </c>
      <c r="R74" s="40" t="str">
        <f t="shared" si="57"/>
        <v>0</v>
      </c>
      <c r="S74" s="40" t="str">
        <f t="shared" si="58"/>
        <v>0</v>
      </c>
      <c r="T74" s="40" t="str">
        <f t="shared" si="59"/>
        <v>0</v>
      </c>
      <c r="U74" s="40" t="str">
        <f t="shared" si="60"/>
        <v>0</v>
      </c>
      <c r="V74" s="40" t="str">
        <f t="shared" si="61"/>
        <v>0</v>
      </c>
      <c r="W74" s="40" t="str">
        <f t="shared" si="62"/>
        <v>0</v>
      </c>
      <c r="X74" s="40" t="str">
        <f t="shared" si="63"/>
        <v>0</v>
      </c>
      <c r="Y74" s="40" t="str">
        <f t="shared" si="64"/>
        <v>0</v>
      </c>
    </row>
    <row r="75" spans="1:25" ht="131.65" customHeight="1" thickBot="1" x14ac:dyDescent="0.5">
      <c r="A75" s="41">
        <v>70</v>
      </c>
      <c r="B75" s="189" t="s">
        <v>910</v>
      </c>
      <c r="C75" s="189"/>
      <c r="D75" s="126"/>
      <c r="E75" s="101"/>
      <c r="F75" s="101"/>
      <c r="G75" s="101"/>
      <c r="H75" s="101"/>
      <c r="I75" s="101"/>
      <c r="J75" s="101"/>
      <c r="K75" s="101"/>
      <c r="L75" s="101"/>
      <c r="M75" s="101"/>
      <c r="N75" s="127">
        <f t="shared" ref="N75" si="67">(D75/2)</f>
        <v>0</v>
      </c>
      <c r="O75" s="91" t="s">
        <v>909</v>
      </c>
      <c r="Q75" s="40" t="str">
        <f t="shared" si="56"/>
        <v>0</v>
      </c>
      <c r="R75" s="40" t="str">
        <f t="shared" si="57"/>
        <v>0</v>
      </c>
      <c r="S75" s="40" t="str">
        <f t="shared" si="58"/>
        <v>0</v>
      </c>
      <c r="T75" s="40" t="str">
        <f t="shared" si="59"/>
        <v>0</v>
      </c>
      <c r="U75" s="40" t="str">
        <f t="shared" si="60"/>
        <v>0</v>
      </c>
      <c r="V75" s="40" t="str">
        <f t="shared" si="61"/>
        <v>0</v>
      </c>
      <c r="W75" s="40" t="str">
        <f t="shared" si="62"/>
        <v>0</v>
      </c>
      <c r="X75" s="40" t="str">
        <f t="shared" si="63"/>
        <v>0</v>
      </c>
      <c r="Y75" s="40" t="str">
        <f t="shared" si="64"/>
        <v>0</v>
      </c>
    </row>
    <row r="76" spans="1:25" ht="123.75" customHeight="1" thickBot="1" x14ac:dyDescent="0.5">
      <c r="A76" s="41">
        <v>71</v>
      </c>
      <c r="B76" s="189" t="s">
        <v>911</v>
      </c>
      <c r="C76" s="189"/>
      <c r="D76" s="126"/>
      <c r="E76" s="101"/>
      <c r="F76" s="101"/>
      <c r="G76" s="101"/>
      <c r="H76" s="101"/>
      <c r="I76" s="101"/>
      <c r="J76" s="101"/>
      <c r="K76" s="101"/>
      <c r="L76" s="101"/>
      <c r="M76" s="101"/>
      <c r="N76" s="127">
        <f t="shared" ref="N76" si="68">(D76/2)</f>
        <v>0</v>
      </c>
      <c r="O76" s="91" t="s">
        <v>967</v>
      </c>
      <c r="Q76" s="40" t="str">
        <f t="shared" si="56"/>
        <v>0</v>
      </c>
      <c r="R76" s="40" t="str">
        <f t="shared" si="57"/>
        <v>0</v>
      </c>
      <c r="S76" s="40" t="str">
        <f t="shared" si="58"/>
        <v>0</v>
      </c>
      <c r="T76" s="40" t="str">
        <f t="shared" si="59"/>
        <v>0</v>
      </c>
      <c r="U76" s="40" t="str">
        <f t="shared" si="60"/>
        <v>0</v>
      </c>
      <c r="V76" s="40" t="str">
        <f t="shared" si="61"/>
        <v>0</v>
      </c>
      <c r="W76" s="40" t="str">
        <f t="shared" si="62"/>
        <v>0</v>
      </c>
      <c r="X76" s="40" t="str">
        <f t="shared" si="63"/>
        <v>0</v>
      </c>
      <c r="Y76" s="40" t="str">
        <f t="shared" si="64"/>
        <v>0</v>
      </c>
    </row>
    <row r="77" spans="1:25" ht="76.150000000000006" customHeight="1" thickBot="1" x14ac:dyDescent="0.5">
      <c r="A77" s="41">
        <v>72</v>
      </c>
      <c r="B77" s="189" t="s">
        <v>957</v>
      </c>
      <c r="C77" s="189"/>
      <c r="D77" s="126"/>
      <c r="E77" s="101"/>
      <c r="F77" s="101"/>
      <c r="G77" s="101"/>
      <c r="H77" s="101"/>
      <c r="I77" s="101"/>
      <c r="J77" s="101"/>
      <c r="K77" s="101"/>
      <c r="L77" s="101"/>
      <c r="M77" s="101"/>
      <c r="N77" s="127">
        <f t="shared" ref="N77" si="69">(D77/2)</f>
        <v>0</v>
      </c>
      <c r="O77" s="91" t="s">
        <v>968</v>
      </c>
      <c r="Q77" s="40" t="str">
        <f t="shared" si="56"/>
        <v>0</v>
      </c>
      <c r="R77" s="40" t="str">
        <f t="shared" si="57"/>
        <v>0</v>
      </c>
      <c r="S77" s="40" t="str">
        <f t="shared" si="58"/>
        <v>0</v>
      </c>
      <c r="T77" s="40" t="str">
        <f t="shared" si="59"/>
        <v>0</v>
      </c>
      <c r="U77" s="40" t="str">
        <f t="shared" si="60"/>
        <v>0</v>
      </c>
      <c r="V77" s="40" t="str">
        <f t="shared" si="61"/>
        <v>0</v>
      </c>
      <c r="W77" s="40" t="str">
        <f t="shared" si="62"/>
        <v>0</v>
      </c>
      <c r="X77" s="40" t="str">
        <f t="shared" si="63"/>
        <v>0</v>
      </c>
      <c r="Y77" s="40" t="str">
        <f t="shared" si="64"/>
        <v>0</v>
      </c>
    </row>
    <row r="78" spans="1:25" ht="70.5" customHeight="1" thickBot="1" x14ac:dyDescent="0.5">
      <c r="A78" s="41">
        <v>73</v>
      </c>
      <c r="B78" s="189" t="s">
        <v>959</v>
      </c>
      <c r="C78" s="189"/>
      <c r="D78" s="126"/>
      <c r="E78" s="101"/>
      <c r="F78" s="101"/>
      <c r="G78" s="101"/>
      <c r="H78" s="101"/>
      <c r="I78" s="101"/>
      <c r="J78" s="101"/>
      <c r="K78" s="101"/>
      <c r="L78" s="101"/>
      <c r="M78" s="101"/>
      <c r="N78" s="127">
        <f t="shared" ref="N78" si="70">(D78/2)</f>
        <v>0</v>
      </c>
      <c r="O78" s="91" t="s">
        <v>969</v>
      </c>
      <c r="Q78" s="40" t="str">
        <f t="shared" si="56"/>
        <v>0</v>
      </c>
      <c r="R78" s="40" t="str">
        <f t="shared" si="57"/>
        <v>0</v>
      </c>
      <c r="S78" s="40" t="str">
        <f t="shared" si="58"/>
        <v>0</v>
      </c>
      <c r="T78" s="40" t="str">
        <f t="shared" si="59"/>
        <v>0</v>
      </c>
      <c r="U78" s="40" t="str">
        <f t="shared" si="60"/>
        <v>0</v>
      </c>
      <c r="V78" s="40" t="str">
        <f t="shared" si="61"/>
        <v>0</v>
      </c>
      <c r="W78" s="40" t="str">
        <f t="shared" si="62"/>
        <v>0</v>
      </c>
      <c r="X78" s="40" t="str">
        <f t="shared" si="63"/>
        <v>0</v>
      </c>
      <c r="Y78" s="40" t="str">
        <f t="shared" si="64"/>
        <v>0</v>
      </c>
    </row>
    <row r="79" spans="1:25" ht="70.5" customHeight="1" thickBot="1" x14ac:dyDescent="0.5">
      <c r="A79" s="41">
        <v>74</v>
      </c>
      <c r="B79" s="189" t="s">
        <v>960</v>
      </c>
      <c r="C79" s="189"/>
      <c r="D79" s="126"/>
      <c r="E79" s="101"/>
      <c r="F79" s="101"/>
      <c r="G79" s="101"/>
      <c r="H79" s="101"/>
      <c r="I79" s="101"/>
      <c r="J79" s="101"/>
      <c r="K79" s="101"/>
      <c r="L79" s="101"/>
      <c r="M79" s="101"/>
      <c r="N79" s="127">
        <f t="shared" ref="N79" si="71">(D79/2)</f>
        <v>0</v>
      </c>
      <c r="O79" s="91" t="s">
        <v>970</v>
      </c>
      <c r="Q79" s="40" t="str">
        <f t="shared" si="56"/>
        <v>0</v>
      </c>
      <c r="R79" s="40" t="str">
        <f t="shared" si="57"/>
        <v>0</v>
      </c>
      <c r="S79" s="40" t="str">
        <f t="shared" si="58"/>
        <v>0</v>
      </c>
      <c r="T79" s="40" t="str">
        <f t="shared" si="59"/>
        <v>0</v>
      </c>
      <c r="U79" s="40" t="str">
        <f t="shared" si="60"/>
        <v>0</v>
      </c>
      <c r="V79" s="40" t="str">
        <f t="shared" si="61"/>
        <v>0</v>
      </c>
      <c r="W79" s="40" t="str">
        <f t="shared" si="62"/>
        <v>0</v>
      </c>
      <c r="X79" s="40" t="str">
        <f t="shared" si="63"/>
        <v>0</v>
      </c>
      <c r="Y79" s="40" t="str">
        <f t="shared" si="64"/>
        <v>0</v>
      </c>
    </row>
    <row r="80" spans="1:25" ht="70.5" customHeight="1" thickBot="1" x14ac:dyDescent="0.5">
      <c r="A80" s="41">
        <v>75</v>
      </c>
      <c r="B80" s="189" t="s">
        <v>961</v>
      </c>
      <c r="C80" s="189"/>
      <c r="D80" s="126"/>
      <c r="E80" s="101"/>
      <c r="F80" s="101"/>
      <c r="G80" s="101"/>
      <c r="H80" s="101"/>
      <c r="I80" s="101"/>
      <c r="J80" s="101"/>
      <c r="K80" s="101"/>
      <c r="L80" s="101"/>
      <c r="M80" s="101"/>
      <c r="N80" s="127">
        <f t="shared" ref="N80" si="72">(D80/2)</f>
        <v>0</v>
      </c>
      <c r="O80" s="91" t="s">
        <v>971</v>
      </c>
      <c r="Q80" s="40" t="str">
        <f t="shared" si="56"/>
        <v>0</v>
      </c>
      <c r="R80" s="40" t="str">
        <f t="shared" si="57"/>
        <v>0</v>
      </c>
      <c r="S80" s="40" t="str">
        <f t="shared" si="58"/>
        <v>0</v>
      </c>
      <c r="T80" s="40" t="str">
        <f t="shared" si="59"/>
        <v>0</v>
      </c>
      <c r="U80" s="40" t="str">
        <f t="shared" si="60"/>
        <v>0</v>
      </c>
      <c r="V80" s="40" t="str">
        <f t="shared" si="61"/>
        <v>0</v>
      </c>
      <c r="W80" s="40" t="str">
        <f t="shared" si="62"/>
        <v>0</v>
      </c>
      <c r="X80" s="40" t="str">
        <f t="shared" si="63"/>
        <v>0</v>
      </c>
      <c r="Y80" s="40" t="str">
        <f t="shared" si="64"/>
        <v>0</v>
      </c>
    </row>
    <row r="81" spans="1:25" ht="82.15" customHeight="1" thickBot="1" x14ac:dyDescent="0.5">
      <c r="A81" s="41">
        <v>76</v>
      </c>
      <c r="B81" s="189" t="s">
        <v>958</v>
      </c>
      <c r="C81" s="189"/>
      <c r="D81" s="126"/>
      <c r="E81" s="101"/>
      <c r="F81" s="101"/>
      <c r="G81" s="101"/>
      <c r="H81" s="101"/>
      <c r="I81" s="101"/>
      <c r="J81" s="101"/>
      <c r="K81" s="101"/>
      <c r="L81" s="101"/>
      <c r="M81" s="101"/>
      <c r="N81" s="127">
        <f t="shared" ref="N81" si="73">(D81/2)</f>
        <v>0</v>
      </c>
      <c r="O81" s="91" t="s">
        <v>972</v>
      </c>
      <c r="Q81" s="40" t="str">
        <f t="shared" si="56"/>
        <v>0</v>
      </c>
      <c r="R81" s="40" t="str">
        <f t="shared" si="57"/>
        <v>0</v>
      </c>
      <c r="S81" s="40" t="str">
        <f t="shared" si="58"/>
        <v>0</v>
      </c>
      <c r="T81" s="40" t="str">
        <f t="shared" si="59"/>
        <v>0</v>
      </c>
      <c r="U81" s="40" t="str">
        <f t="shared" si="60"/>
        <v>0</v>
      </c>
      <c r="V81" s="40" t="str">
        <f t="shared" si="61"/>
        <v>0</v>
      </c>
      <c r="W81" s="40" t="str">
        <f t="shared" si="62"/>
        <v>0</v>
      </c>
      <c r="X81" s="40" t="str">
        <f t="shared" si="63"/>
        <v>0</v>
      </c>
      <c r="Y81" s="40" t="str">
        <f t="shared" si="64"/>
        <v>0</v>
      </c>
    </row>
    <row r="82" spans="1:25" ht="82.15" customHeight="1" thickBot="1" x14ac:dyDescent="0.5">
      <c r="A82" s="41">
        <v>77</v>
      </c>
      <c r="B82" s="189" t="s">
        <v>962</v>
      </c>
      <c r="C82" s="189"/>
      <c r="D82" s="126"/>
      <c r="E82" s="101"/>
      <c r="F82" s="101"/>
      <c r="G82" s="101"/>
      <c r="H82" s="101"/>
      <c r="I82" s="101"/>
      <c r="J82" s="101"/>
      <c r="K82" s="101"/>
      <c r="L82" s="101"/>
      <c r="M82" s="101"/>
      <c r="N82" s="127">
        <f t="shared" ref="N82" si="74">(D82/2)</f>
        <v>0</v>
      </c>
      <c r="O82" s="91" t="s">
        <v>973</v>
      </c>
      <c r="Q82" s="40" t="str">
        <f t="shared" si="56"/>
        <v>0</v>
      </c>
      <c r="R82" s="40" t="str">
        <f t="shared" si="57"/>
        <v>0</v>
      </c>
      <c r="S82" s="40" t="str">
        <f t="shared" si="58"/>
        <v>0</v>
      </c>
      <c r="T82" s="40" t="str">
        <f t="shared" si="59"/>
        <v>0</v>
      </c>
      <c r="U82" s="40" t="str">
        <f t="shared" si="60"/>
        <v>0</v>
      </c>
      <c r="V82" s="40" t="str">
        <f t="shared" si="61"/>
        <v>0</v>
      </c>
      <c r="W82" s="40" t="str">
        <f t="shared" si="62"/>
        <v>0</v>
      </c>
      <c r="X82" s="40" t="str">
        <f t="shared" si="63"/>
        <v>0</v>
      </c>
      <c r="Y82" s="40" t="str">
        <f t="shared" si="64"/>
        <v>0</v>
      </c>
    </row>
    <row r="83" spans="1:25" ht="82.15" customHeight="1" thickBot="1" x14ac:dyDescent="0.5">
      <c r="A83" s="41">
        <v>78</v>
      </c>
      <c r="B83" s="189" t="s">
        <v>963</v>
      </c>
      <c r="C83" s="189"/>
      <c r="D83" s="126"/>
      <c r="E83" s="101"/>
      <c r="F83" s="101"/>
      <c r="G83" s="101"/>
      <c r="H83" s="101"/>
      <c r="I83" s="101"/>
      <c r="J83" s="101"/>
      <c r="K83" s="101"/>
      <c r="L83" s="101"/>
      <c r="M83" s="101"/>
      <c r="N83" s="127">
        <f t="shared" ref="N83" si="75">(D83/2)</f>
        <v>0</v>
      </c>
      <c r="O83" s="91" t="s">
        <v>974</v>
      </c>
      <c r="Q83" s="40" t="str">
        <f t="shared" si="56"/>
        <v>0</v>
      </c>
      <c r="R83" s="40" t="str">
        <f t="shared" si="57"/>
        <v>0</v>
      </c>
      <c r="S83" s="40" t="str">
        <f t="shared" si="58"/>
        <v>0</v>
      </c>
      <c r="T83" s="40" t="str">
        <f t="shared" si="59"/>
        <v>0</v>
      </c>
      <c r="U83" s="40" t="str">
        <f t="shared" si="60"/>
        <v>0</v>
      </c>
      <c r="V83" s="40" t="str">
        <f t="shared" si="61"/>
        <v>0</v>
      </c>
      <c r="W83" s="40" t="str">
        <f t="shared" si="62"/>
        <v>0</v>
      </c>
      <c r="X83" s="40" t="str">
        <f t="shared" si="63"/>
        <v>0</v>
      </c>
      <c r="Y83" s="40" t="str">
        <f t="shared" si="64"/>
        <v>0</v>
      </c>
    </row>
    <row r="84" spans="1:25" ht="82.15" customHeight="1" thickBot="1" x14ac:dyDescent="0.5">
      <c r="A84" s="41">
        <v>79</v>
      </c>
      <c r="B84" s="189" t="s">
        <v>964</v>
      </c>
      <c r="C84" s="189"/>
      <c r="D84" s="126"/>
      <c r="E84" s="101"/>
      <c r="F84" s="101"/>
      <c r="G84" s="101"/>
      <c r="H84" s="101"/>
      <c r="I84" s="101"/>
      <c r="J84" s="101"/>
      <c r="K84" s="101"/>
      <c r="L84" s="101"/>
      <c r="M84" s="101"/>
      <c r="N84" s="127">
        <f t="shared" ref="N84" si="76">(D84/2)</f>
        <v>0</v>
      </c>
      <c r="O84" s="91" t="s">
        <v>975</v>
      </c>
      <c r="Q84" s="40" t="str">
        <f t="shared" si="56"/>
        <v>0</v>
      </c>
      <c r="R84" s="40" t="str">
        <f t="shared" si="57"/>
        <v>0</v>
      </c>
      <c r="S84" s="40" t="str">
        <f t="shared" si="58"/>
        <v>0</v>
      </c>
      <c r="T84" s="40" t="str">
        <f t="shared" si="59"/>
        <v>0</v>
      </c>
      <c r="U84" s="40" t="str">
        <f t="shared" si="60"/>
        <v>0</v>
      </c>
      <c r="V84" s="40" t="str">
        <f t="shared" si="61"/>
        <v>0</v>
      </c>
      <c r="W84" s="40" t="str">
        <f t="shared" si="62"/>
        <v>0</v>
      </c>
      <c r="X84" s="40" t="str">
        <f t="shared" si="63"/>
        <v>0</v>
      </c>
      <c r="Y84" s="40" t="str">
        <f t="shared" si="64"/>
        <v>0</v>
      </c>
    </row>
    <row r="85" spans="1:25" ht="82.15" customHeight="1" thickBot="1" x14ac:dyDescent="0.5">
      <c r="A85" s="41">
        <v>80</v>
      </c>
      <c r="B85" s="189" t="s">
        <v>965</v>
      </c>
      <c r="C85" s="189"/>
      <c r="D85" s="126"/>
      <c r="E85" s="101"/>
      <c r="F85" s="101"/>
      <c r="G85" s="101"/>
      <c r="H85" s="101"/>
      <c r="I85" s="101"/>
      <c r="J85" s="101"/>
      <c r="K85" s="101"/>
      <c r="L85" s="101"/>
      <c r="M85" s="101"/>
      <c r="N85" s="127">
        <f t="shared" ref="N85" si="77">(D85/2)</f>
        <v>0</v>
      </c>
      <c r="O85" s="91" t="s">
        <v>976</v>
      </c>
      <c r="Q85" s="40" t="str">
        <f t="shared" si="56"/>
        <v>0</v>
      </c>
      <c r="R85" s="40" t="str">
        <f t="shared" si="57"/>
        <v>0</v>
      </c>
      <c r="S85" s="40" t="str">
        <f t="shared" si="58"/>
        <v>0</v>
      </c>
      <c r="T85" s="40" t="str">
        <f t="shared" si="59"/>
        <v>0</v>
      </c>
      <c r="U85" s="40" t="str">
        <f t="shared" si="60"/>
        <v>0</v>
      </c>
      <c r="V85" s="40" t="str">
        <f t="shared" si="61"/>
        <v>0</v>
      </c>
      <c r="W85" s="40" t="str">
        <f t="shared" si="62"/>
        <v>0</v>
      </c>
      <c r="X85" s="40" t="str">
        <f t="shared" si="63"/>
        <v>0</v>
      </c>
      <c r="Y85" s="40" t="str">
        <f t="shared" si="64"/>
        <v>0</v>
      </c>
    </row>
    <row r="86" spans="1:25" ht="73.900000000000006" customHeight="1" thickBot="1" x14ac:dyDescent="0.5">
      <c r="A86" s="41">
        <v>81</v>
      </c>
      <c r="B86" s="189" t="s">
        <v>966</v>
      </c>
      <c r="C86" s="189"/>
      <c r="D86" s="126"/>
      <c r="E86" s="101"/>
      <c r="F86" s="101"/>
      <c r="G86" s="101"/>
      <c r="H86" s="101"/>
      <c r="I86" s="101"/>
      <c r="J86" s="101"/>
      <c r="K86" s="101"/>
      <c r="L86" s="101"/>
      <c r="M86" s="101"/>
      <c r="N86" s="127">
        <f t="shared" ref="N86" si="78">(D86/2)</f>
        <v>0</v>
      </c>
      <c r="O86" s="91" t="s">
        <v>977</v>
      </c>
      <c r="Q86" s="40" t="str">
        <f t="shared" si="56"/>
        <v>0</v>
      </c>
      <c r="R86" s="40" t="str">
        <f t="shared" si="57"/>
        <v>0</v>
      </c>
      <c r="S86" s="40" t="str">
        <f t="shared" si="58"/>
        <v>0</v>
      </c>
      <c r="T86" s="40" t="str">
        <f t="shared" si="59"/>
        <v>0</v>
      </c>
      <c r="U86" s="40" t="str">
        <f t="shared" si="60"/>
        <v>0</v>
      </c>
      <c r="V86" s="40" t="str">
        <f t="shared" si="61"/>
        <v>0</v>
      </c>
      <c r="W86" s="40" t="str">
        <f t="shared" si="62"/>
        <v>0</v>
      </c>
      <c r="X86" s="40" t="str">
        <f t="shared" si="63"/>
        <v>0</v>
      </c>
      <c r="Y86" s="40" t="str">
        <f t="shared" si="64"/>
        <v>0</v>
      </c>
    </row>
    <row r="87" spans="1:25" ht="73.900000000000006" customHeight="1" thickBot="1" x14ac:dyDescent="0.5">
      <c r="A87" s="41">
        <v>82</v>
      </c>
      <c r="B87" s="189" t="s">
        <v>978</v>
      </c>
      <c r="C87" s="189"/>
      <c r="D87" s="126"/>
      <c r="E87" s="101"/>
      <c r="F87" s="101"/>
      <c r="G87" s="101"/>
      <c r="H87" s="101"/>
      <c r="I87" s="101"/>
      <c r="J87" s="101"/>
      <c r="K87" s="101"/>
      <c r="L87" s="101"/>
      <c r="M87" s="101"/>
      <c r="N87" s="127">
        <f t="shared" ref="N87" si="79">(D87/2)</f>
        <v>0</v>
      </c>
      <c r="O87" s="91" t="s">
        <v>979</v>
      </c>
      <c r="Q87" s="40" t="str">
        <f t="shared" si="56"/>
        <v>0</v>
      </c>
      <c r="R87" s="40" t="str">
        <f t="shared" si="57"/>
        <v>0</v>
      </c>
      <c r="S87" s="40" t="str">
        <f t="shared" si="58"/>
        <v>0</v>
      </c>
      <c r="T87" s="40" t="str">
        <f t="shared" si="59"/>
        <v>0</v>
      </c>
      <c r="U87" s="40" t="str">
        <f t="shared" si="60"/>
        <v>0</v>
      </c>
      <c r="V87" s="40" t="str">
        <f t="shared" si="61"/>
        <v>0</v>
      </c>
      <c r="W87" s="40" t="str">
        <f t="shared" si="62"/>
        <v>0</v>
      </c>
      <c r="X87" s="40" t="str">
        <f t="shared" si="63"/>
        <v>0</v>
      </c>
      <c r="Y87" s="40" t="str">
        <f t="shared" si="64"/>
        <v>0</v>
      </c>
    </row>
    <row r="88" spans="1:25" ht="73.900000000000006" customHeight="1" thickBot="1" x14ac:dyDescent="0.5">
      <c r="A88" s="41">
        <v>83</v>
      </c>
      <c r="B88" s="189" t="s">
        <v>980</v>
      </c>
      <c r="C88" s="189"/>
      <c r="D88" s="126"/>
      <c r="E88" s="101"/>
      <c r="F88" s="101"/>
      <c r="G88" s="101"/>
      <c r="H88" s="101"/>
      <c r="I88" s="101"/>
      <c r="J88" s="101"/>
      <c r="K88" s="101"/>
      <c r="L88" s="101"/>
      <c r="M88" s="101"/>
      <c r="N88" s="127">
        <f t="shared" ref="N88" si="80">(D88/2)</f>
        <v>0</v>
      </c>
      <c r="O88" s="91" t="s">
        <v>981</v>
      </c>
      <c r="Q88" s="40" t="str">
        <f t="shared" si="56"/>
        <v>0</v>
      </c>
      <c r="R88" s="40" t="str">
        <f t="shared" si="57"/>
        <v>0</v>
      </c>
      <c r="S88" s="40" t="str">
        <f t="shared" si="58"/>
        <v>0</v>
      </c>
      <c r="T88" s="40" t="str">
        <f t="shared" si="59"/>
        <v>0</v>
      </c>
      <c r="U88" s="40" t="str">
        <f t="shared" si="60"/>
        <v>0</v>
      </c>
      <c r="V88" s="40" t="str">
        <f t="shared" si="61"/>
        <v>0</v>
      </c>
      <c r="W88" s="40" t="str">
        <f t="shared" si="62"/>
        <v>0</v>
      </c>
      <c r="X88" s="40" t="str">
        <f t="shared" si="63"/>
        <v>0</v>
      </c>
      <c r="Y88" s="40" t="str">
        <f t="shared" si="64"/>
        <v>0</v>
      </c>
    </row>
    <row r="89" spans="1:25" ht="73.900000000000006" customHeight="1" thickBot="1" x14ac:dyDescent="0.5">
      <c r="A89" s="41">
        <v>84</v>
      </c>
      <c r="B89" s="189" t="s">
        <v>982</v>
      </c>
      <c r="C89" s="189"/>
      <c r="D89" s="126"/>
      <c r="E89" s="101"/>
      <c r="F89" s="101"/>
      <c r="G89" s="101"/>
      <c r="H89" s="101"/>
      <c r="I89" s="101"/>
      <c r="J89" s="101"/>
      <c r="K89" s="101"/>
      <c r="L89" s="101"/>
      <c r="M89" s="101"/>
      <c r="N89" s="127">
        <f t="shared" ref="N89" si="81">(D89/2)</f>
        <v>0</v>
      </c>
      <c r="O89" s="91" t="s">
        <v>985</v>
      </c>
      <c r="Q89" s="40" t="str">
        <f t="shared" si="56"/>
        <v>0</v>
      </c>
      <c r="R89" s="40" t="str">
        <f t="shared" si="57"/>
        <v>0</v>
      </c>
      <c r="S89" s="40" t="str">
        <f t="shared" si="58"/>
        <v>0</v>
      </c>
      <c r="T89" s="40" t="str">
        <f t="shared" si="59"/>
        <v>0</v>
      </c>
      <c r="U89" s="40" t="str">
        <f t="shared" si="60"/>
        <v>0</v>
      </c>
      <c r="V89" s="40" t="str">
        <f t="shared" si="61"/>
        <v>0</v>
      </c>
      <c r="W89" s="40" t="str">
        <f t="shared" si="62"/>
        <v>0</v>
      </c>
      <c r="X89" s="40" t="str">
        <f t="shared" si="63"/>
        <v>0</v>
      </c>
      <c r="Y89" s="40" t="str">
        <f t="shared" si="64"/>
        <v>0</v>
      </c>
    </row>
    <row r="90" spans="1:25" ht="73.900000000000006" customHeight="1" thickBot="1" x14ac:dyDescent="0.5">
      <c r="A90" s="41">
        <v>85</v>
      </c>
      <c r="B90" s="189" t="s">
        <v>983</v>
      </c>
      <c r="C90" s="189"/>
      <c r="D90" s="126"/>
      <c r="E90" s="101"/>
      <c r="F90" s="101"/>
      <c r="G90" s="101"/>
      <c r="H90" s="101"/>
      <c r="I90" s="101"/>
      <c r="J90" s="101"/>
      <c r="K90" s="101"/>
      <c r="L90" s="101"/>
      <c r="M90" s="101"/>
      <c r="N90" s="127">
        <f t="shared" ref="N90" si="82">(D90/2)</f>
        <v>0</v>
      </c>
      <c r="O90" s="91" t="s">
        <v>984</v>
      </c>
      <c r="Q90" s="40" t="str">
        <f t="shared" si="56"/>
        <v>0</v>
      </c>
      <c r="R90" s="40" t="str">
        <f t="shared" si="57"/>
        <v>0</v>
      </c>
      <c r="S90" s="40" t="str">
        <f t="shared" si="58"/>
        <v>0</v>
      </c>
      <c r="T90" s="40" t="str">
        <f t="shared" si="59"/>
        <v>0</v>
      </c>
      <c r="U90" s="40" t="str">
        <f t="shared" si="60"/>
        <v>0</v>
      </c>
      <c r="V90" s="40" t="str">
        <f t="shared" si="61"/>
        <v>0</v>
      </c>
      <c r="W90" s="40" t="str">
        <f t="shared" si="62"/>
        <v>0</v>
      </c>
      <c r="X90" s="40" t="str">
        <f t="shared" si="63"/>
        <v>0</v>
      </c>
      <c r="Y90" s="40" t="str">
        <f t="shared" si="64"/>
        <v>0</v>
      </c>
    </row>
    <row r="91" spans="1:25" ht="73.900000000000006" customHeight="1" thickBot="1" x14ac:dyDescent="0.5">
      <c r="A91" s="41">
        <v>86</v>
      </c>
      <c r="B91" s="189" t="s">
        <v>986</v>
      </c>
      <c r="C91" s="189"/>
      <c r="D91" s="126"/>
      <c r="E91" s="101"/>
      <c r="F91" s="101"/>
      <c r="G91" s="101"/>
      <c r="H91" s="101"/>
      <c r="I91" s="101"/>
      <c r="J91" s="101"/>
      <c r="K91" s="101"/>
      <c r="L91" s="101"/>
      <c r="M91" s="101"/>
      <c r="N91" s="127">
        <f t="shared" ref="N91" si="83">(D91/2)</f>
        <v>0</v>
      </c>
      <c r="O91" s="91" t="s">
        <v>987</v>
      </c>
      <c r="Q91" s="40" t="str">
        <f t="shared" si="56"/>
        <v>0</v>
      </c>
      <c r="R91" s="40" t="str">
        <f t="shared" si="57"/>
        <v>0</v>
      </c>
      <c r="S91" s="40" t="str">
        <f t="shared" si="58"/>
        <v>0</v>
      </c>
      <c r="T91" s="40" t="str">
        <f t="shared" si="59"/>
        <v>0</v>
      </c>
      <c r="U91" s="40" t="str">
        <f t="shared" si="60"/>
        <v>0</v>
      </c>
      <c r="V91" s="40" t="str">
        <f t="shared" si="61"/>
        <v>0</v>
      </c>
      <c r="W91" s="40" t="str">
        <f t="shared" si="62"/>
        <v>0</v>
      </c>
      <c r="X91" s="40" t="str">
        <f t="shared" si="63"/>
        <v>0</v>
      </c>
      <c r="Y91" s="40" t="str">
        <f t="shared" si="64"/>
        <v>0</v>
      </c>
    </row>
    <row r="92" spans="1:25" ht="73.900000000000006" customHeight="1" thickBot="1" x14ac:dyDescent="0.5">
      <c r="A92" s="41">
        <v>87</v>
      </c>
      <c r="B92" s="189" t="s">
        <v>988</v>
      </c>
      <c r="C92" s="189"/>
      <c r="D92" s="126"/>
      <c r="E92" s="101"/>
      <c r="F92" s="101"/>
      <c r="G92" s="101"/>
      <c r="H92" s="101"/>
      <c r="I92" s="101"/>
      <c r="J92" s="101"/>
      <c r="K92" s="101"/>
      <c r="L92" s="101"/>
      <c r="M92" s="101"/>
      <c r="N92" s="127">
        <f t="shared" ref="N92" si="84">(D92/2)</f>
        <v>0</v>
      </c>
      <c r="O92" s="91" t="s">
        <v>989</v>
      </c>
      <c r="Q92" s="40" t="str">
        <f t="shared" si="56"/>
        <v>0</v>
      </c>
      <c r="R92" s="40" t="str">
        <f t="shared" si="57"/>
        <v>0</v>
      </c>
      <c r="S92" s="40" t="str">
        <f t="shared" si="58"/>
        <v>0</v>
      </c>
      <c r="T92" s="40" t="str">
        <f t="shared" si="59"/>
        <v>0</v>
      </c>
      <c r="U92" s="40" t="str">
        <f t="shared" si="60"/>
        <v>0</v>
      </c>
      <c r="V92" s="40" t="str">
        <f t="shared" si="61"/>
        <v>0</v>
      </c>
      <c r="W92" s="40" t="str">
        <f t="shared" si="62"/>
        <v>0</v>
      </c>
      <c r="X92" s="40" t="str">
        <f t="shared" si="63"/>
        <v>0</v>
      </c>
      <c r="Y92" s="40" t="str">
        <f t="shared" si="64"/>
        <v>0</v>
      </c>
    </row>
    <row r="93" spans="1:25" ht="73.900000000000006" customHeight="1" thickBot="1" x14ac:dyDescent="0.5">
      <c r="A93" s="41">
        <v>88</v>
      </c>
      <c r="B93" s="189" t="s">
        <v>990</v>
      </c>
      <c r="C93" s="189"/>
      <c r="D93" s="126"/>
      <c r="E93" s="101"/>
      <c r="F93" s="101"/>
      <c r="G93" s="101"/>
      <c r="H93" s="101"/>
      <c r="I93" s="101"/>
      <c r="J93" s="101"/>
      <c r="K93" s="101"/>
      <c r="L93" s="101"/>
      <c r="M93" s="101"/>
      <c r="N93" s="127">
        <f t="shared" ref="N93" si="85">(D93/2)</f>
        <v>0</v>
      </c>
      <c r="O93" s="91" t="s">
        <v>991</v>
      </c>
      <c r="Q93" s="40" t="str">
        <f t="shared" si="56"/>
        <v>0</v>
      </c>
      <c r="R93" s="40" t="str">
        <f t="shared" si="57"/>
        <v>0</v>
      </c>
      <c r="S93" s="40" t="str">
        <f t="shared" si="58"/>
        <v>0</v>
      </c>
      <c r="T93" s="40" t="str">
        <f t="shared" si="59"/>
        <v>0</v>
      </c>
      <c r="U93" s="40" t="str">
        <f t="shared" si="60"/>
        <v>0</v>
      </c>
      <c r="V93" s="40" t="str">
        <f t="shared" si="61"/>
        <v>0</v>
      </c>
      <c r="W93" s="40" t="str">
        <f t="shared" si="62"/>
        <v>0</v>
      </c>
      <c r="X93" s="40" t="str">
        <f t="shared" si="63"/>
        <v>0</v>
      </c>
      <c r="Y93" s="40" t="str">
        <f t="shared" si="64"/>
        <v>0</v>
      </c>
    </row>
    <row r="94" spans="1:25" ht="73.900000000000006" customHeight="1" thickBot="1" x14ac:dyDescent="0.5">
      <c r="A94" s="41">
        <v>89</v>
      </c>
      <c r="B94" s="189" t="s">
        <v>992</v>
      </c>
      <c r="C94" s="189"/>
      <c r="D94" s="126"/>
      <c r="E94" s="101"/>
      <c r="F94" s="101"/>
      <c r="G94" s="101"/>
      <c r="H94" s="101"/>
      <c r="I94" s="101"/>
      <c r="J94" s="101"/>
      <c r="K94" s="101"/>
      <c r="L94" s="101"/>
      <c r="M94" s="101"/>
      <c r="N94" s="127">
        <f t="shared" ref="N94:N95" si="86">(D94/2)</f>
        <v>0</v>
      </c>
      <c r="O94" s="91" t="s">
        <v>993</v>
      </c>
      <c r="Q94" s="40" t="str">
        <f t="shared" si="56"/>
        <v>0</v>
      </c>
      <c r="R94" s="40" t="str">
        <f t="shared" si="57"/>
        <v>0</v>
      </c>
      <c r="S94" s="40" t="str">
        <f t="shared" si="58"/>
        <v>0</v>
      </c>
      <c r="T94" s="40" t="str">
        <f t="shared" si="59"/>
        <v>0</v>
      </c>
      <c r="U94" s="40" t="str">
        <f t="shared" si="60"/>
        <v>0</v>
      </c>
      <c r="V94" s="40" t="str">
        <f t="shared" si="61"/>
        <v>0</v>
      </c>
      <c r="W94" s="40" t="str">
        <f t="shared" si="62"/>
        <v>0</v>
      </c>
      <c r="X94" s="40" t="str">
        <f t="shared" si="63"/>
        <v>0</v>
      </c>
      <c r="Y94" s="40" t="str">
        <f t="shared" si="64"/>
        <v>0</v>
      </c>
    </row>
    <row r="95" spans="1:25" ht="75.400000000000006" customHeight="1" thickBot="1" x14ac:dyDescent="0.5">
      <c r="A95" s="41">
        <v>90</v>
      </c>
      <c r="B95" s="189" t="s">
        <v>1346</v>
      </c>
      <c r="C95" s="189"/>
      <c r="D95" s="126"/>
      <c r="E95" s="101"/>
      <c r="F95" s="101"/>
      <c r="G95" s="101"/>
      <c r="H95" s="101"/>
      <c r="I95" s="101"/>
      <c r="J95" s="101"/>
      <c r="K95" s="101"/>
      <c r="L95" s="101"/>
      <c r="M95" s="101"/>
      <c r="N95" s="127">
        <f t="shared" si="86"/>
        <v>0</v>
      </c>
      <c r="O95" s="45" t="s">
        <v>918</v>
      </c>
      <c r="Q95" s="40" t="str">
        <f t="shared" si="56"/>
        <v>0</v>
      </c>
      <c r="R95" s="40" t="str">
        <f t="shared" si="57"/>
        <v>0</v>
      </c>
      <c r="S95" s="40" t="str">
        <f t="shared" si="58"/>
        <v>0</v>
      </c>
      <c r="T95" s="40" t="str">
        <f t="shared" si="59"/>
        <v>0</v>
      </c>
      <c r="U95" s="40" t="str">
        <f t="shared" si="60"/>
        <v>0</v>
      </c>
      <c r="V95" s="40" t="str">
        <f t="shared" si="61"/>
        <v>0</v>
      </c>
      <c r="W95" s="40" t="str">
        <f t="shared" si="62"/>
        <v>0</v>
      </c>
      <c r="X95" s="40" t="str">
        <f t="shared" si="63"/>
        <v>0</v>
      </c>
      <c r="Y95" s="40" t="str">
        <f t="shared" si="64"/>
        <v>0</v>
      </c>
    </row>
    <row r="96" spans="1:25" ht="75.400000000000006" customHeight="1" thickBot="1" x14ac:dyDescent="0.5">
      <c r="A96" s="41">
        <v>91</v>
      </c>
      <c r="B96" s="189" t="s">
        <v>917</v>
      </c>
      <c r="C96" s="189"/>
      <c r="D96" s="126"/>
      <c r="E96" s="101"/>
      <c r="F96" s="101"/>
      <c r="G96" s="101"/>
      <c r="H96" s="101"/>
      <c r="I96" s="101"/>
      <c r="J96" s="101"/>
      <c r="K96" s="101"/>
      <c r="L96" s="101"/>
      <c r="M96" s="101"/>
      <c r="N96" s="127">
        <f t="shared" si="13"/>
        <v>0</v>
      </c>
      <c r="O96" s="45" t="s">
        <v>918</v>
      </c>
      <c r="Q96" s="40" t="str">
        <f t="shared" si="56"/>
        <v>0</v>
      </c>
      <c r="R96" s="40" t="str">
        <f t="shared" si="57"/>
        <v>0</v>
      </c>
      <c r="S96" s="40" t="str">
        <f t="shared" si="58"/>
        <v>0</v>
      </c>
      <c r="T96" s="40" t="str">
        <f t="shared" si="59"/>
        <v>0</v>
      </c>
      <c r="U96" s="40" t="str">
        <f t="shared" si="60"/>
        <v>0</v>
      </c>
      <c r="V96" s="40" t="str">
        <f t="shared" si="61"/>
        <v>0</v>
      </c>
      <c r="W96" s="40" t="str">
        <f t="shared" si="62"/>
        <v>0</v>
      </c>
      <c r="X96" s="40" t="str">
        <f t="shared" si="63"/>
        <v>0</v>
      </c>
      <c r="Y96" s="40" t="str">
        <f t="shared" si="64"/>
        <v>0</v>
      </c>
    </row>
    <row r="97" spans="1:25" ht="75.400000000000006" customHeight="1" thickBot="1" x14ac:dyDescent="0.5">
      <c r="A97" s="41">
        <v>92</v>
      </c>
      <c r="B97" s="189" t="s">
        <v>916</v>
      </c>
      <c r="C97" s="189"/>
      <c r="D97" s="126"/>
      <c r="E97" s="101"/>
      <c r="F97" s="101"/>
      <c r="G97" s="101"/>
      <c r="H97" s="101"/>
      <c r="I97" s="101"/>
      <c r="J97" s="101"/>
      <c r="K97" s="101"/>
      <c r="L97" s="101"/>
      <c r="M97" s="101"/>
      <c r="N97" s="127">
        <f t="shared" ref="N97" si="87">(D97/2)</f>
        <v>0</v>
      </c>
      <c r="O97" s="45" t="s">
        <v>915</v>
      </c>
      <c r="Q97" s="40" t="str">
        <f t="shared" si="56"/>
        <v>0</v>
      </c>
      <c r="R97" s="40" t="str">
        <f t="shared" si="57"/>
        <v>0</v>
      </c>
      <c r="S97" s="40" t="str">
        <f t="shared" si="58"/>
        <v>0</v>
      </c>
      <c r="T97" s="40" t="str">
        <f t="shared" si="59"/>
        <v>0</v>
      </c>
      <c r="U97" s="40" t="str">
        <f t="shared" si="60"/>
        <v>0</v>
      </c>
      <c r="V97" s="40" t="str">
        <f t="shared" si="61"/>
        <v>0</v>
      </c>
      <c r="W97" s="40" t="str">
        <f t="shared" si="62"/>
        <v>0</v>
      </c>
      <c r="X97" s="40" t="str">
        <f t="shared" si="63"/>
        <v>0</v>
      </c>
      <c r="Y97" s="40" t="str">
        <f t="shared" si="64"/>
        <v>0</v>
      </c>
    </row>
    <row r="98" spans="1:25" ht="92.65" customHeight="1" thickBot="1" x14ac:dyDescent="0.5">
      <c r="A98" s="41">
        <v>93</v>
      </c>
      <c r="B98" s="191" t="s">
        <v>912</v>
      </c>
      <c r="C98" s="191"/>
      <c r="D98" s="126"/>
      <c r="E98" s="101"/>
      <c r="F98" s="101"/>
      <c r="G98" s="101"/>
      <c r="H98" s="101"/>
      <c r="I98" s="101"/>
      <c r="J98" s="101"/>
      <c r="K98" s="101"/>
      <c r="L98" s="101"/>
      <c r="M98" s="101"/>
      <c r="N98" s="127">
        <f t="shared" ref="N98" si="88">(D98/2)</f>
        <v>0</v>
      </c>
      <c r="O98" s="45" t="s">
        <v>913</v>
      </c>
      <c r="Q98" s="40" t="str">
        <f t="shared" si="56"/>
        <v>0</v>
      </c>
      <c r="R98" s="40" t="str">
        <f t="shared" si="57"/>
        <v>0</v>
      </c>
      <c r="S98" s="40" t="str">
        <f t="shared" si="58"/>
        <v>0</v>
      </c>
      <c r="T98" s="40" t="str">
        <f t="shared" si="59"/>
        <v>0</v>
      </c>
      <c r="U98" s="40" t="str">
        <f t="shared" si="60"/>
        <v>0</v>
      </c>
      <c r="V98" s="40" t="str">
        <f t="shared" si="61"/>
        <v>0</v>
      </c>
      <c r="W98" s="40" t="str">
        <f t="shared" si="62"/>
        <v>0</v>
      </c>
      <c r="X98" s="40" t="str">
        <f t="shared" si="63"/>
        <v>0</v>
      </c>
      <c r="Y98" s="40" t="str">
        <f t="shared" si="64"/>
        <v>0</v>
      </c>
    </row>
    <row r="99" spans="1:25" ht="92.65" customHeight="1" thickBot="1" x14ac:dyDescent="0.5">
      <c r="A99" s="41">
        <v>94</v>
      </c>
      <c r="B99" s="191" t="s">
        <v>829</v>
      </c>
      <c r="C99" s="191"/>
      <c r="D99" s="126"/>
      <c r="E99" s="101"/>
      <c r="F99" s="101"/>
      <c r="G99" s="101"/>
      <c r="H99" s="101"/>
      <c r="I99" s="101"/>
      <c r="J99" s="101"/>
      <c r="K99" s="101"/>
      <c r="L99" s="101"/>
      <c r="M99" s="101"/>
      <c r="N99" s="127">
        <f t="shared" si="13"/>
        <v>0</v>
      </c>
      <c r="O99" s="45" t="s">
        <v>914</v>
      </c>
      <c r="Q99" s="40" t="str">
        <f t="shared" si="56"/>
        <v>0</v>
      </c>
      <c r="R99" s="40" t="str">
        <f t="shared" si="57"/>
        <v>0</v>
      </c>
      <c r="S99" s="40" t="str">
        <f t="shared" si="58"/>
        <v>0</v>
      </c>
      <c r="T99" s="40" t="str">
        <f t="shared" si="59"/>
        <v>0</v>
      </c>
      <c r="U99" s="40" t="str">
        <f t="shared" si="60"/>
        <v>0</v>
      </c>
      <c r="V99" s="40" t="str">
        <f t="shared" si="61"/>
        <v>0</v>
      </c>
      <c r="W99" s="40" t="str">
        <f t="shared" si="62"/>
        <v>0</v>
      </c>
      <c r="X99" s="40" t="str">
        <f t="shared" si="63"/>
        <v>0</v>
      </c>
      <c r="Y99" s="40" t="str">
        <f t="shared" si="64"/>
        <v>0</v>
      </c>
    </row>
    <row r="100" spans="1:25" s="36" customFormat="1" ht="40.5" customHeight="1" thickBot="1" x14ac:dyDescent="0.6">
      <c r="A100" s="180" t="s">
        <v>336</v>
      </c>
      <c r="B100" s="180"/>
      <c r="C100" s="181"/>
      <c r="D100" s="100"/>
      <c r="E100" s="47">
        <f>(Q100/94)*100</f>
        <v>0</v>
      </c>
      <c r="F100" s="47">
        <f>(R100/94)*100</f>
        <v>0</v>
      </c>
      <c r="G100" s="47">
        <f>(S100/94)*100</f>
        <v>0</v>
      </c>
      <c r="H100" s="47">
        <f>(T100/94)*100</f>
        <v>0</v>
      </c>
      <c r="I100" s="47">
        <f t="shared" ref="I100:M100" si="89">(U100/94)*100</f>
        <v>0</v>
      </c>
      <c r="J100" s="47">
        <f t="shared" si="89"/>
        <v>0</v>
      </c>
      <c r="K100" s="47">
        <f t="shared" si="89"/>
        <v>0</v>
      </c>
      <c r="L100" s="47">
        <f t="shared" si="89"/>
        <v>0</v>
      </c>
      <c r="M100" s="47">
        <f t="shared" si="89"/>
        <v>0</v>
      </c>
      <c r="N100" s="124"/>
      <c r="O100" s="48"/>
      <c r="Q100" s="61">
        <f>SUM(Q6+Q7+Q8+Q9+Q10+Q11+Q12+Q13+Q14+Q15+Q16+Q17+Q18+Q19+Q20+Q21+Q22+Q23+Q24+Q25+Q26+Q27+Q28+Q29+Q30+Q31+Q32+Q33+Q34+Q35+Q36+Q37+Q38+Q39+Q40+Q41+Q42+Q43+Q44+Q45+Q46+Q47+Q48+Q49+Q50+Q51+Q52+Q53+Q54+Q55+Q56+Q57+Q58+Q59+Q60+Q61+Q61+Q62+Q63+Q64+Q65+Q66+Q67+Q68+Q69+Q70+Q71+Q72+Q73+Q74+Q75+Q76+Q77+Q78+Q79+Q80+Q81+Q82+Q83+Q84+Q85+Q86+Q87+Q88+Q89+Q90+Q91+Q92+Q93+Q94+Q95+Q96+Q97+Q98+Q99)</f>
        <v>0</v>
      </c>
      <c r="R100" s="61">
        <f t="shared" ref="R100:Y100" si="90">SUM(R6+R7+R8+R9+R10+R11+R12+R13+R14+R15+R16+R17+R18+R19+R20+R21+R22+R23+R24+R25+R26+R27+R28+R29+R30+R31+R32+R33+R34+R35+R36+R37+R38+R39+R40+R41+R42+R43+R44+R45+R46+R47+R48+R49+R50+R51+R52+R53+R54+R55+R56+R57+R58+R59+R60+R61+R61+R62+R63+R64+R65+R66+R67+R68+R69+R70+R71+R72+R73+R74+R75+R76+R77+R78+R79+R80+R81+R82+R83+R84+R85+R86+R87+R88+R89+R90+R91+R92+R93+R94+R95+R96+R97+R98+R99)</f>
        <v>0</v>
      </c>
      <c r="S100" s="61">
        <f t="shared" si="90"/>
        <v>0</v>
      </c>
      <c r="T100" s="61">
        <f t="shared" si="90"/>
        <v>0</v>
      </c>
      <c r="U100" s="61">
        <f t="shared" si="90"/>
        <v>0</v>
      </c>
      <c r="V100" s="61">
        <f t="shared" si="90"/>
        <v>0</v>
      </c>
      <c r="W100" s="61">
        <f t="shared" si="90"/>
        <v>0</v>
      </c>
      <c r="X100" s="61">
        <f t="shared" si="90"/>
        <v>0</v>
      </c>
      <c r="Y100" s="61">
        <f t="shared" si="90"/>
        <v>0</v>
      </c>
    </row>
  </sheetData>
  <protectedRanges>
    <protectedRange sqref="D5:N5 N21:N99 E6:N7 E8:M99" name="Range7"/>
    <protectedRange sqref="N21:N99 E5:N7 E8:M99" name="Range1"/>
    <protectedRange sqref="D6:D7" name="Range6_1"/>
    <protectedRange sqref="N8:N20" name="Range7_1"/>
    <protectedRange sqref="N8:N20" name="Range1_1"/>
  </protectedRanges>
  <mergeCells count="99">
    <mergeCell ref="B3:O3"/>
    <mergeCell ref="B1:O1"/>
    <mergeCell ref="A5:C5"/>
    <mergeCell ref="B2:O2"/>
    <mergeCell ref="B98:C98"/>
    <mergeCell ref="B97:C97"/>
    <mergeCell ref="B96:C96"/>
    <mergeCell ref="B82:C82"/>
    <mergeCell ref="B83:C83"/>
    <mergeCell ref="B84:C84"/>
    <mergeCell ref="B85:C85"/>
    <mergeCell ref="B93:C93"/>
    <mergeCell ref="B94:C94"/>
    <mergeCell ref="B88:C88"/>
    <mergeCell ref="B89:C89"/>
    <mergeCell ref="B90:C90"/>
    <mergeCell ref="B91:C91"/>
    <mergeCell ref="B92:C92"/>
    <mergeCell ref="B87:C87"/>
    <mergeCell ref="B95:C95"/>
    <mergeCell ref="B8:C8"/>
    <mergeCell ref="B9:C9"/>
    <mergeCell ref="B86:C86"/>
    <mergeCell ref="B34:C34"/>
    <mergeCell ref="B36:C36"/>
    <mergeCell ref="B72:C72"/>
    <mergeCell ref="B73:C73"/>
    <mergeCell ref="B54:C54"/>
    <mergeCell ref="B55:C55"/>
    <mergeCell ref="B56:C56"/>
    <mergeCell ref="B35:C35"/>
    <mergeCell ref="B57:C57"/>
    <mergeCell ref="B99:C99"/>
    <mergeCell ref="A100:C100"/>
    <mergeCell ref="B49:C49"/>
    <mergeCell ref="B50:C50"/>
    <mergeCell ref="B51:C51"/>
    <mergeCell ref="B52:C52"/>
    <mergeCell ref="B53:C53"/>
    <mergeCell ref="B64:C64"/>
    <mergeCell ref="B65:C65"/>
    <mergeCell ref="B66:C66"/>
    <mergeCell ref="B67:C67"/>
    <mergeCell ref="B68:C68"/>
    <mergeCell ref="B69:C69"/>
    <mergeCell ref="B74:C74"/>
    <mergeCell ref="B70:C70"/>
    <mergeCell ref="B71:C71"/>
    <mergeCell ref="B7:C7"/>
    <mergeCell ref="B47:C47"/>
    <mergeCell ref="B48:C48"/>
    <mergeCell ref="B77:C77"/>
    <mergeCell ref="B81:C81"/>
    <mergeCell ref="B78:C78"/>
    <mergeCell ref="B79:C79"/>
    <mergeCell ref="B80:C80"/>
    <mergeCell ref="B75:C75"/>
    <mergeCell ref="B76:C76"/>
    <mergeCell ref="B63:C63"/>
    <mergeCell ref="B37:C37"/>
    <mergeCell ref="B38:C38"/>
    <mergeCell ref="B39:C39"/>
    <mergeCell ref="B60:C60"/>
    <mergeCell ref="B61:C61"/>
    <mergeCell ref="B45:C45"/>
    <mergeCell ref="B46:C46"/>
    <mergeCell ref="B16:C16"/>
    <mergeCell ref="B17:C17"/>
    <mergeCell ref="B20:C20"/>
    <mergeCell ref="B31:C31"/>
    <mergeCell ref="B21:C21"/>
    <mergeCell ref="B25:C25"/>
    <mergeCell ref="B22:C22"/>
    <mergeCell ref="B23:C23"/>
    <mergeCell ref="B24:C24"/>
    <mergeCell ref="B26:C26"/>
    <mergeCell ref="B27:C27"/>
    <mergeCell ref="B6:C6"/>
    <mergeCell ref="B62:C62"/>
    <mergeCell ref="B58:C58"/>
    <mergeCell ref="B59:C59"/>
    <mergeCell ref="B40:C40"/>
    <mergeCell ref="B41:C41"/>
    <mergeCell ref="B42:C42"/>
    <mergeCell ref="B43:C43"/>
    <mergeCell ref="B18:C18"/>
    <mergeCell ref="B19:C19"/>
    <mergeCell ref="B13:C13"/>
    <mergeCell ref="B14:C14"/>
    <mergeCell ref="B15:C15"/>
    <mergeCell ref="B11:C11"/>
    <mergeCell ref="B12:C12"/>
    <mergeCell ref="B44:C44"/>
    <mergeCell ref="B10:C10"/>
    <mergeCell ref="B32:C32"/>
    <mergeCell ref="B33:C33"/>
    <mergeCell ref="B28:C28"/>
    <mergeCell ref="B29:C29"/>
    <mergeCell ref="B30:C30"/>
  </mergeCells>
  <conditionalFormatting sqref="D6:D99">
    <cfRule type="expression" dxfId="1160" priority="342">
      <formula>#REF!=2</formula>
    </cfRule>
    <cfRule type="expression" dxfId="1159" priority="340">
      <formula>#REF!=0</formula>
    </cfRule>
    <cfRule type="expression" dxfId="1158" priority="341">
      <formula>#REF!=1</formula>
    </cfRule>
  </conditionalFormatting>
  <conditionalFormatting sqref="E6:E99">
    <cfRule type="expression" dxfId="1157" priority="26">
      <formula>E6&gt;N6</formula>
    </cfRule>
    <cfRule type="expression" dxfId="1156" priority="27">
      <formula>E6&lt;N6</formula>
    </cfRule>
  </conditionalFormatting>
  <conditionalFormatting sqref="E6:M99">
    <cfRule type="expression" dxfId="1155" priority="1">
      <formula>E6=0</formula>
    </cfRule>
  </conditionalFormatting>
  <conditionalFormatting sqref="F6:F99">
    <cfRule type="expression" dxfId="1154" priority="23">
      <formula>F6&gt;N6</formula>
    </cfRule>
    <cfRule type="expression" dxfId="1153" priority="24">
      <formula>F6&lt;N6</formula>
    </cfRule>
  </conditionalFormatting>
  <conditionalFormatting sqref="G6:G99">
    <cfRule type="expression" dxfId="1152" priority="20">
      <formula>G6&gt;N6</formula>
    </cfRule>
    <cfRule type="expression" dxfId="1151" priority="21">
      <formula>G6&lt;N6</formula>
    </cfRule>
  </conditionalFormatting>
  <conditionalFormatting sqref="H6:I99">
    <cfRule type="expression" dxfId="1150" priority="15">
      <formula>H6&lt;$N6</formula>
    </cfRule>
    <cfRule type="expression" dxfId="1149" priority="14">
      <formula>H6&gt;$N6</formula>
    </cfRule>
  </conditionalFormatting>
  <conditionalFormatting sqref="J6:J99">
    <cfRule type="expression" dxfId="1148" priority="11">
      <formula>J6&gt;N6</formula>
    </cfRule>
    <cfRule type="expression" dxfId="1147" priority="12">
      <formula>J6&lt;N6</formula>
    </cfRule>
  </conditionalFormatting>
  <conditionalFormatting sqref="K6:K99">
    <cfRule type="expression" dxfId="1146" priority="9">
      <formula>K6&lt;N6</formula>
    </cfRule>
    <cfRule type="expression" dxfId="1145" priority="8">
      <formula>K6&gt;N6</formula>
    </cfRule>
  </conditionalFormatting>
  <conditionalFormatting sqref="L6:L99">
    <cfRule type="expression" dxfId="1144" priority="5">
      <formula>L6&gt;N6</formula>
    </cfRule>
    <cfRule type="expression" dxfId="1143" priority="6">
      <formula>L6&lt;N6</formula>
    </cfRule>
  </conditionalFormatting>
  <conditionalFormatting sqref="M6:M99">
    <cfRule type="expression" dxfId="1142" priority="2">
      <formula>M6&gt;N6</formula>
    </cfRule>
    <cfRule type="expression" dxfId="1141" priority="3">
      <formula>M6&lt;N6</formula>
    </cfRule>
  </conditionalFormatting>
  <conditionalFormatting sqref="N6:N100">
    <cfRule type="cellIs" dxfId="1140" priority="227" operator="greaterThan">
      <formula>0</formula>
    </cfRule>
  </conditionalFormatting>
  <conditionalFormatting sqref="N8:N99">
    <cfRule type="cellIs" dxfId="1139" priority="226" operator="equal">
      <formula>"No data available"</formula>
    </cfRule>
  </conditionalFormatting>
  <conditionalFormatting sqref="O6:O7 O32:O99">
    <cfRule type="cellIs" dxfId="1138" priority="272" operator="equal">
      <formula>"Yes, for some government agencies and state-owned businesses"</formula>
    </cfRule>
    <cfRule type="cellIs" dxfId="1137" priority="273" operator="equal">
      <formula>"Yes, for all government agencies and state-owned businesses"</formula>
    </cfRule>
    <cfRule type="cellIs" dxfId="1136" priority="274" operator="equal">
      <formula>"No"</formula>
    </cfRule>
    <cfRule type="cellIs" dxfId="1135" priority="275" operator="equal">
      <formula>"Yes"</formula>
    </cfRule>
    <cfRule type="cellIs" dxfId="1134" priority="276" operator="equal">
      <formula>"Yes, but for some streets only"</formula>
    </cfRule>
    <cfRule type="cellIs" dxfId="1133" priority="277" operator="equal">
      <formula>"Yes, but for some parts of the road network only"</formula>
    </cfRule>
    <cfRule type="cellIs" dxfId="1132" priority="278" operator="equal">
      <formula>"Yes, through the whole country"</formula>
    </cfRule>
    <cfRule type="cellIs" dxfId="1131" priority="269" operator="equal">
      <formula>"Do not know"</formula>
    </cfRule>
    <cfRule type="cellIs" dxfId="1130" priority="270" operator="equal">
      <formula>"No "</formula>
    </cfRule>
    <cfRule type="cellIs" dxfId="1129" priority="271" operator="equal">
      <formula>"Yes, only the lead agency on road safety"</formula>
    </cfRule>
  </conditionalFormatting>
  <conditionalFormatting sqref="O25">
    <cfRule type="cellIs" dxfId="1128" priority="311" operator="equal">
      <formula>"Yes, for some government agencies and state-owned businesses"</formula>
    </cfRule>
    <cfRule type="cellIs" dxfId="1127" priority="312" operator="equal">
      <formula>"Yes, for all government agencies and state-owned businesses"</formula>
    </cfRule>
    <cfRule type="cellIs" dxfId="1126" priority="313" operator="equal">
      <formula>"No"</formula>
    </cfRule>
    <cfRule type="cellIs" dxfId="1125" priority="314" operator="equal">
      <formula>"Yes"</formula>
    </cfRule>
    <cfRule type="cellIs" dxfId="1124" priority="310" operator="equal">
      <formula>"Yes, only the lead agency on road safety"</formula>
    </cfRule>
    <cfRule type="cellIs" dxfId="1123" priority="316" operator="equal">
      <formula>"Yes, but for some parts of the road network only"</formula>
    </cfRule>
    <cfRule type="cellIs" dxfId="1122" priority="317" operator="equal">
      <formula>"Yes, through the whole country"</formula>
    </cfRule>
    <cfRule type="cellIs" dxfId="1121" priority="309" operator="equal">
      <formula>"No "</formula>
    </cfRule>
    <cfRule type="cellIs" dxfId="1120" priority="308" operator="equal">
      <formula>"Do not know"</formula>
    </cfRule>
    <cfRule type="cellIs" dxfId="1119" priority="315" operator="equal">
      <formula>"Yes, but for some streets only"</formula>
    </cfRule>
  </conditionalFormatting>
  <pageMargins left="0.25" right="0.25" top="0.13" bottom="0.08" header="0.11" footer="0.1"/>
  <pageSetup paperSize="9" fitToWidth="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824A2-923A-4B74-B972-314910FC46E7}">
  <dimension ref="A1:B3"/>
  <sheetViews>
    <sheetView workbookViewId="0">
      <selection activeCell="B4" sqref="B4"/>
    </sheetView>
  </sheetViews>
  <sheetFormatPr defaultRowHeight="14.25" x14ac:dyDescent="0.45"/>
  <cols>
    <col min="1" max="1" width="37.33203125" bestFit="1" customWidth="1"/>
    <col min="2" max="2" width="58.86328125" bestFit="1" customWidth="1"/>
  </cols>
  <sheetData>
    <row r="1" spans="1:2" x14ac:dyDescent="0.45">
      <c r="A1" t="s">
        <v>1353</v>
      </c>
      <c r="B1" t="s">
        <v>1356</v>
      </c>
    </row>
    <row r="2" spans="1:2" x14ac:dyDescent="0.45">
      <c r="A2" t="s">
        <v>1354</v>
      </c>
      <c r="B2" t="s">
        <v>1357</v>
      </c>
    </row>
    <row r="3" spans="1:2" x14ac:dyDescent="0.45">
      <c r="A3" t="s">
        <v>1355</v>
      </c>
      <c r="B3" t="s">
        <v>1358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59469-E3FB-43C5-8C1B-BA780311E1EE}">
  <dimension ref="A1:Z100"/>
  <sheetViews>
    <sheetView zoomScale="67" zoomScaleNormal="67" zoomScaleSheetLayoutView="50" workbookViewId="0">
      <selection activeCell="I7" sqref="I7"/>
    </sheetView>
  </sheetViews>
  <sheetFormatPr defaultColWidth="8.73046875" defaultRowHeight="15.75" x14ac:dyDescent="0.5"/>
  <cols>
    <col min="1" max="1" width="4.59765625" style="6" customWidth="1"/>
    <col min="2" max="2" width="14.265625" style="92" customWidth="1"/>
    <col min="3" max="3" width="25.59765625" style="94" customWidth="1"/>
    <col min="4" max="4" width="12.796875" style="5" customWidth="1"/>
    <col min="5" max="13" width="7.1328125" style="4" customWidth="1"/>
    <col min="14" max="14" width="17.59765625" style="4" customWidth="1"/>
    <col min="15" max="15" width="110.265625" style="39" customWidth="1"/>
    <col min="16" max="16" width="8.73046875" style="4" customWidth="1"/>
    <col min="17" max="17" width="9.73046875" style="4" hidden="1" customWidth="1"/>
    <col min="18" max="25" width="7.73046875" style="4" hidden="1" customWidth="1"/>
    <col min="26" max="26" width="8.73046875" style="4" hidden="1" customWidth="1"/>
    <col min="27" max="16384" width="8.73046875" style="4"/>
  </cols>
  <sheetData>
    <row r="1" spans="1:25" ht="82.5" customHeight="1" x14ac:dyDescent="0.5">
      <c r="B1" s="192" t="s">
        <v>1001</v>
      </c>
      <c r="C1" s="192"/>
      <c r="D1" s="192"/>
      <c r="E1" s="192"/>
      <c r="F1" s="192"/>
      <c r="G1" s="192"/>
      <c r="H1" s="192"/>
      <c r="I1" s="192"/>
      <c r="J1" s="192"/>
      <c r="K1" s="192"/>
      <c r="L1" s="192"/>
      <c r="M1" s="192"/>
      <c r="N1" s="192"/>
      <c r="O1" s="192"/>
    </row>
    <row r="2" spans="1:25" ht="61.15" customHeight="1" x14ac:dyDescent="0.45">
      <c r="A2" s="56"/>
      <c r="B2" s="164" t="s">
        <v>1359</v>
      </c>
      <c r="C2" s="164"/>
      <c r="D2" s="164"/>
      <c r="E2" s="164"/>
      <c r="F2" s="164"/>
      <c r="G2" s="164"/>
      <c r="H2" s="164"/>
      <c r="I2" s="164"/>
      <c r="J2" s="164"/>
      <c r="K2" s="164"/>
      <c r="L2" s="164"/>
      <c r="M2" s="164"/>
      <c r="N2" s="164"/>
      <c r="O2" s="164"/>
      <c r="P2" s="58"/>
    </row>
    <row r="3" spans="1:25" ht="61.5" customHeight="1" x14ac:dyDescent="0.45">
      <c r="A3" s="56"/>
      <c r="B3" s="165" t="s">
        <v>1360</v>
      </c>
      <c r="C3" s="165"/>
      <c r="D3" s="165"/>
      <c r="E3" s="165"/>
      <c r="F3" s="165"/>
      <c r="G3" s="165"/>
      <c r="H3" s="165"/>
      <c r="I3" s="165"/>
      <c r="J3" s="165"/>
      <c r="K3" s="165"/>
      <c r="L3" s="165"/>
      <c r="M3" s="165"/>
      <c r="N3" s="165"/>
      <c r="O3" s="165"/>
      <c r="P3" s="58"/>
    </row>
    <row r="4" spans="1:25" ht="9" customHeight="1" x14ac:dyDescent="0.45">
      <c r="A4" s="56"/>
      <c r="C4" s="93"/>
      <c r="D4" s="76"/>
      <c r="E4" s="76"/>
      <c r="F4" s="76"/>
      <c r="G4" s="76"/>
      <c r="H4" s="76"/>
      <c r="I4" s="76"/>
      <c r="J4" s="76"/>
      <c r="K4" s="76"/>
      <c r="L4" s="76"/>
      <c r="N4" s="56"/>
      <c r="O4" s="56"/>
      <c r="P4" s="58"/>
    </row>
    <row r="5" spans="1:25" s="37" customFormat="1" ht="114.75" customHeight="1" thickBot="1" x14ac:dyDescent="0.75">
      <c r="A5" s="166" t="s">
        <v>652</v>
      </c>
      <c r="B5" s="167"/>
      <c r="C5" s="168"/>
      <c r="D5" s="78" t="s">
        <v>1361</v>
      </c>
      <c r="E5" s="78">
        <v>2022</v>
      </c>
      <c r="F5" s="78">
        <v>2023</v>
      </c>
      <c r="G5" s="78">
        <v>2024</v>
      </c>
      <c r="H5" s="78">
        <v>2025</v>
      </c>
      <c r="I5" s="78">
        <v>2026</v>
      </c>
      <c r="J5" s="78">
        <v>2027</v>
      </c>
      <c r="K5" s="78">
        <v>2028</v>
      </c>
      <c r="L5" s="78">
        <v>2029</v>
      </c>
      <c r="M5" s="78">
        <v>2030</v>
      </c>
      <c r="N5" s="77" t="s">
        <v>584</v>
      </c>
      <c r="O5" s="79" t="s">
        <v>582</v>
      </c>
      <c r="Q5" s="59" t="s">
        <v>396</v>
      </c>
      <c r="R5" s="59" t="s">
        <v>388</v>
      </c>
      <c r="S5" s="59" t="s">
        <v>389</v>
      </c>
      <c r="T5" s="60" t="s">
        <v>390</v>
      </c>
      <c r="U5" s="60" t="s">
        <v>577</v>
      </c>
      <c r="V5" s="60" t="s">
        <v>578</v>
      </c>
      <c r="W5" s="60" t="s">
        <v>579</v>
      </c>
      <c r="X5" s="60" t="s">
        <v>580</v>
      </c>
      <c r="Y5" s="60" t="s">
        <v>581</v>
      </c>
    </row>
    <row r="6" spans="1:25" ht="111" customHeight="1" thickBot="1" x14ac:dyDescent="0.5">
      <c r="A6" s="41">
        <v>1</v>
      </c>
      <c r="B6" s="169" t="s">
        <v>1002</v>
      </c>
      <c r="C6" s="170"/>
      <c r="D6" s="98"/>
      <c r="E6" s="62"/>
      <c r="F6" s="62"/>
      <c r="G6" s="62"/>
      <c r="H6" s="62"/>
      <c r="I6" s="62"/>
      <c r="J6" s="62"/>
      <c r="K6" s="62"/>
      <c r="L6" s="62"/>
      <c r="M6" s="62"/>
      <c r="N6" s="64">
        <f>(D6/2)</f>
        <v>0</v>
      </c>
      <c r="O6" s="74" t="s">
        <v>583</v>
      </c>
      <c r="Q6" s="40" t="str">
        <f>IF(AND(E6 &gt; 0, E6 &lt; N6), "1", "0")</f>
        <v>0</v>
      </c>
      <c r="R6" s="40" t="str">
        <f>IF(AND(F6 &gt; 0, F6 &lt; N6), "1", "0")</f>
        <v>0</v>
      </c>
      <c r="S6" s="40" t="str">
        <f>IF(AND(G6 &gt; 0, G6 &lt; N6), "1", "0")</f>
        <v>0</v>
      </c>
      <c r="T6" s="40" t="str">
        <f>IF(AND(H6 &gt; 0, H6 &lt; N6), "1", "0")</f>
        <v>0</v>
      </c>
      <c r="U6" s="40" t="str">
        <f>IF(AND(I6 &gt; 0, I6 &lt; N6), "1", "0")</f>
        <v>0</v>
      </c>
      <c r="V6" s="40" t="str">
        <f>IF(AND(J6 &gt; 0, J6 &lt; N6), "1", "0")</f>
        <v>0</v>
      </c>
      <c r="W6" s="40" t="str">
        <f>IF(AND(K6 &gt; 0, K6 &lt; N6), "1", "0")</f>
        <v>0</v>
      </c>
      <c r="X6" s="40" t="str">
        <f>IF(AND(L6 &gt; 0, L6 &lt; N6), "1", "0")</f>
        <v>0</v>
      </c>
      <c r="Y6" s="40" t="str">
        <f>IF(AND(M6 &gt; 0, M6 &lt; N6), "1", "0")</f>
        <v>0</v>
      </c>
    </row>
    <row r="7" spans="1:25" ht="132.75" customHeight="1" thickBot="1" x14ac:dyDescent="0.5">
      <c r="A7" s="41">
        <v>2</v>
      </c>
      <c r="B7" s="173" t="s">
        <v>1003</v>
      </c>
      <c r="C7" s="174"/>
      <c r="D7" s="98"/>
      <c r="E7" s="62"/>
      <c r="F7" s="62"/>
      <c r="G7" s="62"/>
      <c r="H7" s="62"/>
      <c r="I7" s="62"/>
      <c r="J7" s="62"/>
      <c r="K7" s="62"/>
      <c r="L7" s="62"/>
      <c r="M7" s="62"/>
      <c r="N7" s="64">
        <f>(D7/2)</f>
        <v>0</v>
      </c>
      <c r="O7" s="74" t="s">
        <v>583</v>
      </c>
      <c r="Q7" s="40" t="str">
        <f>IF(AND(E7 &gt; 0, E7 &lt; N7), "1", "0")</f>
        <v>0</v>
      </c>
      <c r="R7" s="40" t="str">
        <f>IF(AND(F7 &gt; 0, F7 &lt; N7), "1", "0")</f>
        <v>0</v>
      </c>
      <c r="S7" s="40" t="str">
        <f>IF(AND(G7 &gt; 0, G7 &lt; N7), "1", "0")</f>
        <v>0</v>
      </c>
      <c r="T7" s="40" t="str">
        <f>IF(AND(H7 &gt; 0, H7 &lt; N7), "1", "0")</f>
        <v>0</v>
      </c>
      <c r="U7" s="40" t="str">
        <f>IF(AND(I7 &gt; 0, I7 &lt; N7), "1", "0")</f>
        <v>0</v>
      </c>
      <c r="V7" s="40" t="str">
        <f>IF(AND(J7 &gt; 0, J7 &lt; N7), "1", "0")</f>
        <v>0</v>
      </c>
      <c r="W7" s="40" t="str">
        <f>IF(AND(K7 &gt; 0, K7 &lt; N7), "1", "0")</f>
        <v>0</v>
      </c>
      <c r="X7" s="40" t="str">
        <f>IF(AND(L7 &gt; 0, L7 &lt; N7), "1", "0")</f>
        <v>0</v>
      </c>
      <c r="Y7" s="40" t="str">
        <f>IF(AND(M7 &gt; 0, M7 &lt; N7), "1", "0")</f>
        <v>0</v>
      </c>
    </row>
    <row r="8" spans="1:25" ht="71.650000000000006" customHeight="1" thickBot="1" x14ac:dyDescent="0.5">
      <c r="A8" s="41">
        <v>3</v>
      </c>
      <c r="B8" s="173" t="s">
        <v>1004</v>
      </c>
      <c r="C8" s="174"/>
      <c r="D8" s="99"/>
      <c r="E8" s="62"/>
      <c r="F8" s="62"/>
      <c r="G8" s="62"/>
      <c r="H8" s="62"/>
      <c r="I8" s="62"/>
      <c r="J8" s="62"/>
      <c r="K8" s="62"/>
      <c r="L8" s="62"/>
      <c r="M8" s="62"/>
      <c r="N8" s="63">
        <f t="shared" ref="N8:N71" si="0">(D8/2)</f>
        <v>0</v>
      </c>
      <c r="O8" s="42" t="s">
        <v>943</v>
      </c>
      <c r="Q8" s="40" t="str">
        <f t="shared" ref="Q8:Q71" si="1">IF(AND(E8 &gt; 0, E8 &lt; N8), "1", "0")</f>
        <v>0</v>
      </c>
      <c r="R8" s="40" t="str">
        <f t="shared" ref="R8:R71" si="2">IF(AND(F8 &gt; 0, F8 &lt; N8), "1", "0")</f>
        <v>0</v>
      </c>
      <c r="S8" s="40" t="str">
        <f t="shared" ref="S8:S71" si="3">IF(AND(G8 &gt; 0, G8 &lt; N8), "1", "0")</f>
        <v>0</v>
      </c>
      <c r="T8" s="40" t="str">
        <f t="shared" ref="T8:T71" si="4">IF(AND(H8 &gt; 0, H8 &lt; N8), "1", "0")</f>
        <v>0</v>
      </c>
      <c r="U8" s="40" t="str">
        <f t="shared" ref="U8:U71" si="5">IF(AND(I8 &gt; 0, I8 &lt; N8), "1", "0")</f>
        <v>0</v>
      </c>
      <c r="V8" s="40" t="str">
        <f t="shared" ref="V8:V71" si="6">IF(AND(J8 &gt; 0, J8 &lt; N8), "1", "0")</f>
        <v>0</v>
      </c>
      <c r="W8" s="40" t="str">
        <f t="shared" ref="W8:W71" si="7">IF(AND(K8 &gt; 0, K8 &lt; N8), "1", "0")</f>
        <v>0</v>
      </c>
      <c r="X8" s="40" t="str">
        <f t="shared" ref="X8:X71" si="8">IF(AND(L8 &gt; 0, L8 &lt; N8), "1", "0")</f>
        <v>0</v>
      </c>
      <c r="Y8" s="40" t="str">
        <f t="shared" ref="Y8:Y71" si="9">IF(AND(M8 &gt; 0, M8 &lt; N8), "1", "0")</f>
        <v>0</v>
      </c>
    </row>
    <row r="9" spans="1:25" ht="68.25" customHeight="1" thickBot="1" x14ac:dyDescent="0.5">
      <c r="A9" s="41">
        <v>4</v>
      </c>
      <c r="B9" s="173" t="s">
        <v>1006</v>
      </c>
      <c r="C9" s="174"/>
      <c r="D9" s="99"/>
      <c r="E9" s="62"/>
      <c r="F9" s="62"/>
      <c r="G9" s="62"/>
      <c r="H9" s="62"/>
      <c r="I9" s="62"/>
      <c r="J9" s="62"/>
      <c r="K9" s="62"/>
      <c r="L9" s="62"/>
      <c r="M9" s="62"/>
      <c r="N9" s="63">
        <f t="shared" si="0"/>
        <v>0</v>
      </c>
      <c r="O9" s="42" t="s">
        <v>943</v>
      </c>
      <c r="Q9" s="40" t="str">
        <f t="shared" si="1"/>
        <v>0</v>
      </c>
      <c r="R9" s="40" t="str">
        <f t="shared" si="2"/>
        <v>0</v>
      </c>
      <c r="S9" s="40" t="str">
        <f t="shared" si="3"/>
        <v>0</v>
      </c>
      <c r="T9" s="40" t="str">
        <f t="shared" si="4"/>
        <v>0</v>
      </c>
      <c r="U9" s="40" t="str">
        <f t="shared" si="5"/>
        <v>0</v>
      </c>
      <c r="V9" s="40" t="str">
        <f t="shared" si="6"/>
        <v>0</v>
      </c>
      <c r="W9" s="40" t="str">
        <f t="shared" si="7"/>
        <v>0</v>
      </c>
      <c r="X9" s="40" t="str">
        <f t="shared" si="8"/>
        <v>0</v>
      </c>
      <c r="Y9" s="40" t="str">
        <f t="shared" si="9"/>
        <v>0</v>
      </c>
    </row>
    <row r="10" spans="1:25" ht="50.25" customHeight="1" thickBot="1" x14ac:dyDescent="0.5">
      <c r="A10" s="41">
        <v>5</v>
      </c>
      <c r="B10" s="200" t="s">
        <v>1005</v>
      </c>
      <c r="C10" s="201"/>
      <c r="D10" s="99"/>
      <c r="E10" s="62"/>
      <c r="F10" s="62"/>
      <c r="G10" s="62"/>
      <c r="H10" s="62"/>
      <c r="I10" s="62"/>
      <c r="J10" s="62"/>
      <c r="K10" s="62"/>
      <c r="L10" s="62"/>
      <c r="M10" s="62"/>
      <c r="N10" s="63">
        <f t="shared" si="0"/>
        <v>0</v>
      </c>
      <c r="O10" s="43"/>
      <c r="Q10" s="40" t="str">
        <f t="shared" si="1"/>
        <v>0</v>
      </c>
      <c r="R10" s="40" t="str">
        <f t="shared" si="2"/>
        <v>0</v>
      </c>
      <c r="S10" s="40" t="str">
        <f t="shared" si="3"/>
        <v>0</v>
      </c>
      <c r="T10" s="40" t="str">
        <f t="shared" si="4"/>
        <v>0</v>
      </c>
      <c r="U10" s="40" t="str">
        <f t="shared" si="5"/>
        <v>0</v>
      </c>
      <c r="V10" s="40" t="str">
        <f t="shared" si="6"/>
        <v>0</v>
      </c>
      <c r="W10" s="40" t="str">
        <f t="shared" si="7"/>
        <v>0</v>
      </c>
      <c r="X10" s="40" t="str">
        <f t="shared" si="8"/>
        <v>0</v>
      </c>
      <c r="Y10" s="40" t="str">
        <f t="shared" si="9"/>
        <v>0</v>
      </c>
    </row>
    <row r="11" spans="1:25" ht="54.4" customHeight="1" thickBot="1" x14ac:dyDescent="0.5">
      <c r="A11" s="41">
        <v>6</v>
      </c>
      <c r="B11" s="200" t="s">
        <v>1007</v>
      </c>
      <c r="C11" s="201"/>
      <c r="D11" s="99"/>
      <c r="E11" s="62"/>
      <c r="F11" s="62"/>
      <c r="G11" s="62"/>
      <c r="H11" s="62"/>
      <c r="I11" s="62"/>
      <c r="J11" s="62"/>
      <c r="K11" s="62"/>
      <c r="L11" s="62"/>
      <c r="M11" s="62"/>
      <c r="N11" s="63">
        <f t="shared" si="0"/>
        <v>0</v>
      </c>
      <c r="O11" s="45"/>
      <c r="Q11" s="40" t="str">
        <f t="shared" si="1"/>
        <v>0</v>
      </c>
      <c r="R11" s="40" t="str">
        <f t="shared" si="2"/>
        <v>0</v>
      </c>
      <c r="S11" s="40" t="str">
        <f t="shared" si="3"/>
        <v>0</v>
      </c>
      <c r="T11" s="40" t="str">
        <f t="shared" si="4"/>
        <v>0</v>
      </c>
      <c r="U11" s="40" t="str">
        <f t="shared" si="5"/>
        <v>0</v>
      </c>
      <c r="V11" s="40" t="str">
        <f t="shared" si="6"/>
        <v>0</v>
      </c>
      <c r="W11" s="40" t="str">
        <f t="shared" si="7"/>
        <v>0</v>
      </c>
      <c r="X11" s="40" t="str">
        <f t="shared" si="8"/>
        <v>0</v>
      </c>
      <c r="Y11" s="40" t="str">
        <f t="shared" si="9"/>
        <v>0</v>
      </c>
    </row>
    <row r="12" spans="1:25" ht="70.5" customHeight="1" thickBot="1" x14ac:dyDescent="0.5">
      <c r="A12" s="41">
        <v>7</v>
      </c>
      <c r="B12" s="200" t="s">
        <v>1008</v>
      </c>
      <c r="C12" s="201"/>
      <c r="D12" s="99"/>
      <c r="E12" s="62"/>
      <c r="F12" s="62"/>
      <c r="G12" s="62"/>
      <c r="H12" s="62"/>
      <c r="I12" s="62"/>
      <c r="J12" s="62"/>
      <c r="K12" s="62"/>
      <c r="L12" s="62"/>
      <c r="M12" s="62"/>
      <c r="N12" s="63">
        <f t="shared" si="0"/>
        <v>0</v>
      </c>
      <c r="O12" s="45"/>
      <c r="Q12" s="40" t="str">
        <f t="shared" si="1"/>
        <v>0</v>
      </c>
      <c r="R12" s="40" t="str">
        <f t="shared" si="2"/>
        <v>0</v>
      </c>
      <c r="S12" s="40" t="str">
        <f t="shared" si="3"/>
        <v>0</v>
      </c>
      <c r="T12" s="40" t="str">
        <f t="shared" si="4"/>
        <v>0</v>
      </c>
      <c r="U12" s="40" t="str">
        <f t="shared" si="5"/>
        <v>0</v>
      </c>
      <c r="V12" s="40" t="str">
        <f t="shared" si="6"/>
        <v>0</v>
      </c>
      <c r="W12" s="40" t="str">
        <f t="shared" si="7"/>
        <v>0</v>
      </c>
      <c r="X12" s="40" t="str">
        <f t="shared" si="8"/>
        <v>0</v>
      </c>
      <c r="Y12" s="40" t="str">
        <f t="shared" si="9"/>
        <v>0</v>
      </c>
    </row>
    <row r="13" spans="1:25" ht="69.400000000000006" customHeight="1" thickBot="1" x14ac:dyDescent="0.5">
      <c r="A13" s="41">
        <v>8</v>
      </c>
      <c r="B13" s="200" t="s">
        <v>1009</v>
      </c>
      <c r="C13" s="201"/>
      <c r="D13" s="99"/>
      <c r="E13" s="62"/>
      <c r="F13" s="62"/>
      <c r="G13" s="62"/>
      <c r="H13" s="62"/>
      <c r="I13" s="62"/>
      <c r="J13" s="62"/>
      <c r="K13" s="62"/>
      <c r="L13" s="62"/>
      <c r="M13" s="62"/>
      <c r="N13" s="63">
        <f t="shared" si="0"/>
        <v>0</v>
      </c>
      <c r="O13" s="45"/>
      <c r="Q13" s="40" t="str">
        <f t="shared" si="1"/>
        <v>0</v>
      </c>
      <c r="R13" s="40" t="str">
        <f t="shared" si="2"/>
        <v>0</v>
      </c>
      <c r="S13" s="40" t="str">
        <f t="shared" si="3"/>
        <v>0</v>
      </c>
      <c r="T13" s="40" t="str">
        <f t="shared" si="4"/>
        <v>0</v>
      </c>
      <c r="U13" s="40" t="str">
        <f t="shared" si="5"/>
        <v>0</v>
      </c>
      <c r="V13" s="40" t="str">
        <f t="shared" si="6"/>
        <v>0</v>
      </c>
      <c r="W13" s="40" t="str">
        <f t="shared" si="7"/>
        <v>0</v>
      </c>
      <c r="X13" s="40" t="str">
        <f t="shared" si="8"/>
        <v>0</v>
      </c>
      <c r="Y13" s="40" t="str">
        <f t="shared" si="9"/>
        <v>0</v>
      </c>
    </row>
    <row r="14" spans="1:25" ht="80.650000000000006" customHeight="1" thickBot="1" x14ac:dyDescent="0.5">
      <c r="A14" s="41">
        <v>9</v>
      </c>
      <c r="B14" s="200" t="s">
        <v>1010</v>
      </c>
      <c r="C14" s="201"/>
      <c r="D14" s="99"/>
      <c r="E14" s="62"/>
      <c r="F14" s="62"/>
      <c r="G14" s="62"/>
      <c r="H14" s="62"/>
      <c r="I14" s="62"/>
      <c r="J14" s="62"/>
      <c r="K14" s="62"/>
      <c r="L14" s="62"/>
      <c r="M14" s="62"/>
      <c r="N14" s="63">
        <f t="shared" si="0"/>
        <v>0</v>
      </c>
      <c r="O14" s="45"/>
      <c r="Q14" s="40" t="str">
        <f t="shared" si="1"/>
        <v>0</v>
      </c>
      <c r="R14" s="40" t="str">
        <f t="shared" si="2"/>
        <v>0</v>
      </c>
      <c r="S14" s="40" t="str">
        <f t="shared" si="3"/>
        <v>0</v>
      </c>
      <c r="T14" s="40" t="str">
        <f t="shared" si="4"/>
        <v>0</v>
      </c>
      <c r="U14" s="40" t="str">
        <f t="shared" si="5"/>
        <v>0</v>
      </c>
      <c r="V14" s="40" t="str">
        <f t="shared" si="6"/>
        <v>0</v>
      </c>
      <c r="W14" s="40" t="str">
        <f t="shared" si="7"/>
        <v>0</v>
      </c>
      <c r="X14" s="40" t="str">
        <f t="shared" si="8"/>
        <v>0</v>
      </c>
      <c r="Y14" s="40" t="str">
        <f t="shared" si="9"/>
        <v>0</v>
      </c>
    </row>
    <row r="15" spans="1:25" ht="79.5" customHeight="1" thickBot="1" x14ac:dyDescent="0.5">
      <c r="A15" s="41">
        <v>10</v>
      </c>
      <c r="B15" s="200" t="s">
        <v>1011</v>
      </c>
      <c r="C15" s="201"/>
      <c r="D15" s="99"/>
      <c r="E15" s="62"/>
      <c r="F15" s="62"/>
      <c r="G15" s="62"/>
      <c r="H15" s="62"/>
      <c r="I15" s="62"/>
      <c r="J15" s="62"/>
      <c r="K15" s="62"/>
      <c r="L15" s="62"/>
      <c r="M15" s="62"/>
      <c r="N15" s="63">
        <f t="shared" si="0"/>
        <v>0</v>
      </c>
      <c r="O15" s="45"/>
      <c r="Q15" s="40" t="str">
        <f t="shared" si="1"/>
        <v>0</v>
      </c>
      <c r="R15" s="40" t="str">
        <f t="shared" si="2"/>
        <v>0</v>
      </c>
      <c r="S15" s="40" t="str">
        <f t="shared" si="3"/>
        <v>0</v>
      </c>
      <c r="T15" s="40" t="str">
        <f t="shared" si="4"/>
        <v>0</v>
      </c>
      <c r="U15" s="40" t="str">
        <f t="shared" si="5"/>
        <v>0</v>
      </c>
      <c r="V15" s="40" t="str">
        <f t="shared" si="6"/>
        <v>0</v>
      </c>
      <c r="W15" s="40" t="str">
        <f t="shared" si="7"/>
        <v>0</v>
      </c>
      <c r="X15" s="40" t="str">
        <f t="shared" si="8"/>
        <v>0</v>
      </c>
      <c r="Y15" s="40" t="str">
        <f t="shared" si="9"/>
        <v>0</v>
      </c>
    </row>
    <row r="16" spans="1:25" ht="79.5" customHeight="1" thickBot="1" x14ac:dyDescent="0.5">
      <c r="A16" s="41">
        <v>11</v>
      </c>
      <c r="B16" s="200" t="s">
        <v>1012</v>
      </c>
      <c r="C16" s="201"/>
      <c r="D16" s="99"/>
      <c r="E16" s="62"/>
      <c r="F16" s="62"/>
      <c r="G16" s="62"/>
      <c r="H16" s="62"/>
      <c r="I16" s="62"/>
      <c r="J16" s="62"/>
      <c r="K16" s="62"/>
      <c r="L16" s="62"/>
      <c r="M16" s="62"/>
      <c r="N16" s="63">
        <f t="shared" si="0"/>
        <v>0</v>
      </c>
      <c r="O16" s="45"/>
      <c r="Q16" s="40" t="str">
        <f t="shared" si="1"/>
        <v>0</v>
      </c>
      <c r="R16" s="40" t="str">
        <f t="shared" si="2"/>
        <v>0</v>
      </c>
      <c r="S16" s="40" t="str">
        <f t="shared" si="3"/>
        <v>0</v>
      </c>
      <c r="T16" s="40" t="str">
        <f t="shared" si="4"/>
        <v>0</v>
      </c>
      <c r="U16" s="40" t="str">
        <f t="shared" si="5"/>
        <v>0</v>
      </c>
      <c r="V16" s="40" t="str">
        <f t="shared" si="6"/>
        <v>0</v>
      </c>
      <c r="W16" s="40" t="str">
        <f t="shared" si="7"/>
        <v>0</v>
      </c>
      <c r="X16" s="40" t="str">
        <f t="shared" si="8"/>
        <v>0</v>
      </c>
      <c r="Y16" s="40" t="str">
        <f t="shared" si="9"/>
        <v>0</v>
      </c>
    </row>
    <row r="17" spans="1:25" ht="69" customHeight="1" thickBot="1" x14ac:dyDescent="0.5">
      <c r="A17" s="41">
        <v>12</v>
      </c>
      <c r="B17" s="202" t="s">
        <v>1013</v>
      </c>
      <c r="C17" s="193"/>
      <c r="D17" s="99"/>
      <c r="E17" s="62"/>
      <c r="F17" s="62"/>
      <c r="G17" s="62"/>
      <c r="H17" s="62"/>
      <c r="I17" s="62"/>
      <c r="J17" s="62"/>
      <c r="K17" s="62"/>
      <c r="L17" s="62"/>
      <c r="M17" s="62"/>
      <c r="N17" s="63">
        <f t="shared" si="0"/>
        <v>0</v>
      </c>
      <c r="O17" s="45"/>
      <c r="Q17" s="40" t="str">
        <f t="shared" si="1"/>
        <v>0</v>
      </c>
      <c r="R17" s="40" t="str">
        <f t="shared" si="2"/>
        <v>0</v>
      </c>
      <c r="S17" s="40" t="str">
        <f t="shared" si="3"/>
        <v>0</v>
      </c>
      <c r="T17" s="40" t="str">
        <f t="shared" si="4"/>
        <v>0</v>
      </c>
      <c r="U17" s="40" t="str">
        <f t="shared" si="5"/>
        <v>0</v>
      </c>
      <c r="V17" s="40" t="str">
        <f t="shared" si="6"/>
        <v>0</v>
      </c>
      <c r="W17" s="40" t="str">
        <f t="shared" si="7"/>
        <v>0</v>
      </c>
      <c r="X17" s="40" t="str">
        <f t="shared" si="8"/>
        <v>0</v>
      </c>
      <c r="Y17" s="40" t="str">
        <f t="shared" si="9"/>
        <v>0</v>
      </c>
    </row>
    <row r="18" spans="1:25" ht="88.5" customHeight="1" thickBot="1" x14ac:dyDescent="0.5">
      <c r="A18" s="41">
        <v>13</v>
      </c>
      <c r="B18" s="202" t="s">
        <v>1014</v>
      </c>
      <c r="C18" s="193"/>
      <c r="D18" s="99"/>
      <c r="E18" s="62"/>
      <c r="F18" s="62"/>
      <c r="G18" s="62"/>
      <c r="H18" s="62"/>
      <c r="I18" s="62"/>
      <c r="J18" s="62"/>
      <c r="K18" s="62"/>
      <c r="L18" s="62"/>
      <c r="M18" s="62"/>
      <c r="N18" s="63">
        <f t="shared" si="0"/>
        <v>0</v>
      </c>
      <c r="O18" s="45" t="s">
        <v>953</v>
      </c>
      <c r="Q18" s="40" t="str">
        <f t="shared" si="1"/>
        <v>0</v>
      </c>
      <c r="R18" s="40" t="str">
        <f t="shared" si="2"/>
        <v>0</v>
      </c>
      <c r="S18" s="40" t="str">
        <f t="shared" si="3"/>
        <v>0</v>
      </c>
      <c r="T18" s="40" t="str">
        <f t="shared" si="4"/>
        <v>0</v>
      </c>
      <c r="U18" s="40" t="str">
        <f t="shared" si="5"/>
        <v>0</v>
      </c>
      <c r="V18" s="40" t="str">
        <f t="shared" si="6"/>
        <v>0</v>
      </c>
      <c r="W18" s="40" t="str">
        <f t="shared" si="7"/>
        <v>0</v>
      </c>
      <c r="X18" s="40" t="str">
        <f t="shared" si="8"/>
        <v>0</v>
      </c>
      <c r="Y18" s="40" t="str">
        <f t="shared" si="9"/>
        <v>0</v>
      </c>
    </row>
    <row r="19" spans="1:25" ht="93.75" customHeight="1" thickBot="1" x14ac:dyDescent="0.5">
      <c r="A19" s="41">
        <v>14</v>
      </c>
      <c r="B19" s="202" t="s">
        <v>1015</v>
      </c>
      <c r="C19" s="193"/>
      <c r="D19" s="99"/>
      <c r="E19" s="62"/>
      <c r="F19" s="62"/>
      <c r="G19" s="62"/>
      <c r="H19" s="62"/>
      <c r="I19" s="62"/>
      <c r="J19" s="62"/>
      <c r="K19" s="62"/>
      <c r="L19" s="62"/>
      <c r="M19" s="62"/>
      <c r="N19" s="63">
        <f t="shared" si="0"/>
        <v>0</v>
      </c>
      <c r="O19" s="45" t="s">
        <v>954</v>
      </c>
      <c r="Q19" s="40" t="str">
        <f t="shared" si="1"/>
        <v>0</v>
      </c>
      <c r="R19" s="40" t="str">
        <f t="shared" si="2"/>
        <v>0</v>
      </c>
      <c r="S19" s="40" t="str">
        <f t="shared" si="3"/>
        <v>0</v>
      </c>
      <c r="T19" s="40" t="str">
        <f t="shared" si="4"/>
        <v>0</v>
      </c>
      <c r="U19" s="40" t="str">
        <f t="shared" si="5"/>
        <v>0</v>
      </c>
      <c r="V19" s="40" t="str">
        <f t="shared" si="6"/>
        <v>0</v>
      </c>
      <c r="W19" s="40" t="str">
        <f t="shared" si="7"/>
        <v>0</v>
      </c>
      <c r="X19" s="40" t="str">
        <f t="shared" si="8"/>
        <v>0</v>
      </c>
      <c r="Y19" s="40" t="str">
        <f t="shared" si="9"/>
        <v>0</v>
      </c>
    </row>
    <row r="20" spans="1:25" ht="93.75" customHeight="1" thickBot="1" x14ac:dyDescent="0.5">
      <c r="A20" s="41">
        <v>15</v>
      </c>
      <c r="B20" s="199" t="s">
        <v>1016</v>
      </c>
      <c r="C20" s="196"/>
      <c r="D20" s="99"/>
      <c r="E20" s="62"/>
      <c r="F20" s="62"/>
      <c r="G20" s="62"/>
      <c r="H20" s="62"/>
      <c r="I20" s="62"/>
      <c r="J20" s="62"/>
      <c r="K20" s="62"/>
      <c r="L20" s="62"/>
      <c r="M20" s="62"/>
      <c r="N20" s="63">
        <f t="shared" si="0"/>
        <v>0</v>
      </c>
      <c r="O20" s="45" t="s">
        <v>955</v>
      </c>
      <c r="Q20" s="40" t="str">
        <f t="shared" si="1"/>
        <v>0</v>
      </c>
      <c r="R20" s="40" t="str">
        <f t="shared" si="2"/>
        <v>0</v>
      </c>
      <c r="S20" s="40" t="str">
        <f t="shared" si="3"/>
        <v>0</v>
      </c>
      <c r="T20" s="40" t="str">
        <f t="shared" si="4"/>
        <v>0</v>
      </c>
      <c r="U20" s="40" t="str">
        <f t="shared" si="5"/>
        <v>0</v>
      </c>
      <c r="V20" s="40" t="str">
        <f t="shared" si="6"/>
        <v>0</v>
      </c>
      <c r="W20" s="40" t="str">
        <f t="shared" si="7"/>
        <v>0</v>
      </c>
      <c r="X20" s="40" t="str">
        <f t="shared" si="8"/>
        <v>0</v>
      </c>
      <c r="Y20" s="40" t="str">
        <f t="shared" si="9"/>
        <v>0</v>
      </c>
    </row>
    <row r="21" spans="1:25" ht="102.4" customHeight="1" thickBot="1" x14ac:dyDescent="0.5">
      <c r="A21" s="41">
        <v>16</v>
      </c>
      <c r="B21" s="199" t="s">
        <v>1017</v>
      </c>
      <c r="C21" s="196"/>
      <c r="D21" s="99"/>
      <c r="E21" s="62"/>
      <c r="F21" s="62"/>
      <c r="G21" s="62"/>
      <c r="H21" s="62"/>
      <c r="I21" s="62"/>
      <c r="J21" s="62"/>
      <c r="K21" s="62"/>
      <c r="L21" s="62"/>
      <c r="M21" s="62"/>
      <c r="N21" s="63">
        <f t="shared" si="0"/>
        <v>0</v>
      </c>
      <c r="O21" s="43" t="s">
        <v>841</v>
      </c>
      <c r="Q21" s="40" t="str">
        <f t="shared" si="1"/>
        <v>0</v>
      </c>
      <c r="R21" s="40" t="str">
        <f t="shared" si="2"/>
        <v>0</v>
      </c>
      <c r="S21" s="40" t="str">
        <f t="shared" si="3"/>
        <v>0</v>
      </c>
      <c r="T21" s="40" t="str">
        <f t="shared" si="4"/>
        <v>0</v>
      </c>
      <c r="U21" s="40" t="str">
        <f t="shared" si="5"/>
        <v>0</v>
      </c>
      <c r="V21" s="40" t="str">
        <f t="shared" si="6"/>
        <v>0</v>
      </c>
      <c r="W21" s="40" t="str">
        <f t="shared" si="7"/>
        <v>0</v>
      </c>
      <c r="X21" s="40" t="str">
        <f t="shared" si="8"/>
        <v>0</v>
      </c>
      <c r="Y21" s="40" t="str">
        <f t="shared" si="9"/>
        <v>0</v>
      </c>
    </row>
    <row r="22" spans="1:25" ht="76.900000000000006" customHeight="1" thickBot="1" x14ac:dyDescent="0.5">
      <c r="A22" s="41">
        <v>17</v>
      </c>
      <c r="B22" s="199" t="s">
        <v>1018</v>
      </c>
      <c r="C22" s="196"/>
      <c r="D22" s="99"/>
      <c r="E22" s="62"/>
      <c r="F22" s="62"/>
      <c r="G22" s="62"/>
      <c r="H22" s="62"/>
      <c r="I22" s="62"/>
      <c r="J22" s="62"/>
      <c r="K22" s="62"/>
      <c r="L22" s="62"/>
      <c r="M22" s="62"/>
      <c r="N22" s="63">
        <f t="shared" si="0"/>
        <v>0</v>
      </c>
      <c r="O22" s="43" t="s">
        <v>842</v>
      </c>
      <c r="Q22" s="40" t="str">
        <f t="shared" si="1"/>
        <v>0</v>
      </c>
      <c r="R22" s="40" t="str">
        <f t="shared" si="2"/>
        <v>0</v>
      </c>
      <c r="S22" s="40" t="str">
        <f t="shared" si="3"/>
        <v>0</v>
      </c>
      <c r="T22" s="40" t="str">
        <f t="shared" si="4"/>
        <v>0</v>
      </c>
      <c r="U22" s="40" t="str">
        <f t="shared" si="5"/>
        <v>0</v>
      </c>
      <c r="V22" s="40" t="str">
        <f t="shared" si="6"/>
        <v>0</v>
      </c>
      <c r="W22" s="40" t="str">
        <f t="shared" si="7"/>
        <v>0</v>
      </c>
      <c r="X22" s="40" t="str">
        <f t="shared" si="8"/>
        <v>0</v>
      </c>
      <c r="Y22" s="40" t="str">
        <f t="shared" si="9"/>
        <v>0</v>
      </c>
    </row>
    <row r="23" spans="1:25" ht="76.900000000000006" customHeight="1" thickBot="1" x14ac:dyDescent="0.5">
      <c r="A23" s="41">
        <v>18</v>
      </c>
      <c r="B23" s="199" t="s">
        <v>1019</v>
      </c>
      <c r="C23" s="196"/>
      <c r="D23" s="99"/>
      <c r="E23" s="62"/>
      <c r="F23" s="62"/>
      <c r="G23" s="62"/>
      <c r="H23" s="62"/>
      <c r="I23" s="62"/>
      <c r="J23" s="62"/>
      <c r="K23" s="62"/>
      <c r="L23" s="62"/>
      <c r="M23" s="62"/>
      <c r="N23" s="63">
        <f t="shared" si="0"/>
        <v>0</v>
      </c>
      <c r="O23" s="43" t="s">
        <v>843</v>
      </c>
      <c r="Q23" s="40" t="str">
        <f t="shared" si="1"/>
        <v>0</v>
      </c>
      <c r="R23" s="40" t="str">
        <f t="shared" si="2"/>
        <v>0</v>
      </c>
      <c r="S23" s="40" t="str">
        <f t="shared" si="3"/>
        <v>0</v>
      </c>
      <c r="T23" s="40" t="str">
        <f t="shared" si="4"/>
        <v>0</v>
      </c>
      <c r="U23" s="40" t="str">
        <f t="shared" si="5"/>
        <v>0</v>
      </c>
      <c r="V23" s="40" t="str">
        <f t="shared" si="6"/>
        <v>0</v>
      </c>
      <c r="W23" s="40" t="str">
        <f t="shared" si="7"/>
        <v>0</v>
      </c>
      <c r="X23" s="40" t="str">
        <f t="shared" si="8"/>
        <v>0</v>
      </c>
      <c r="Y23" s="40" t="str">
        <f t="shared" si="9"/>
        <v>0</v>
      </c>
    </row>
    <row r="24" spans="1:25" ht="188.25" customHeight="1" thickBot="1" x14ac:dyDescent="0.5">
      <c r="A24" s="41">
        <v>19</v>
      </c>
      <c r="B24" s="199" t="s">
        <v>1021</v>
      </c>
      <c r="C24" s="196"/>
      <c r="D24" s="99"/>
      <c r="E24" s="62"/>
      <c r="F24" s="62"/>
      <c r="G24" s="62"/>
      <c r="H24" s="62"/>
      <c r="I24" s="62"/>
      <c r="J24" s="62"/>
      <c r="K24" s="62"/>
      <c r="L24" s="62"/>
      <c r="M24" s="62"/>
      <c r="N24" s="63">
        <f t="shared" si="0"/>
        <v>0</v>
      </c>
      <c r="O24" s="95" t="s">
        <v>844</v>
      </c>
      <c r="Q24" s="40" t="str">
        <f t="shared" si="1"/>
        <v>0</v>
      </c>
      <c r="R24" s="40" t="str">
        <f t="shared" si="2"/>
        <v>0</v>
      </c>
      <c r="S24" s="40" t="str">
        <f t="shared" si="3"/>
        <v>0</v>
      </c>
      <c r="T24" s="40" t="str">
        <f t="shared" si="4"/>
        <v>0</v>
      </c>
      <c r="U24" s="40" t="str">
        <f t="shared" si="5"/>
        <v>0</v>
      </c>
      <c r="V24" s="40" t="str">
        <f t="shared" si="6"/>
        <v>0</v>
      </c>
      <c r="W24" s="40" t="str">
        <f t="shared" si="7"/>
        <v>0</v>
      </c>
      <c r="X24" s="40" t="str">
        <f t="shared" si="8"/>
        <v>0</v>
      </c>
      <c r="Y24" s="40" t="str">
        <f t="shared" si="9"/>
        <v>0</v>
      </c>
    </row>
    <row r="25" spans="1:25" ht="78.75" customHeight="1" thickBot="1" x14ac:dyDescent="0.5">
      <c r="A25" s="41">
        <v>20</v>
      </c>
      <c r="B25" s="199" t="s">
        <v>1020</v>
      </c>
      <c r="C25" s="196"/>
      <c r="D25" s="99"/>
      <c r="E25" s="62"/>
      <c r="F25" s="62"/>
      <c r="G25" s="62"/>
      <c r="H25" s="62"/>
      <c r="I25" s="62"/>
      <c r="J25" s="62"/>
      <c r="K25" s="62"/>
      <c r="L25" s="62"/>
      <c r="M25" s="62"/>
      <c r="N25" s="63">
        <f t="shared" si="0"/>
        <v>0</v>
      </c>
      <c r="O25" s="45" t="s">
        <v>845</v>
      </c>
      <c r="Q25" s="40" t="str">
        <f t="shared" si="1"/>
        <v>0</v>
      </c>
      <c r="R25" s="40" t="str">
        <f t="shared" si="2"/>
        <v>0</v>
      </c>
      <c r="S25" s="40" t="str">
        <f t="shared" si="3"/>
        <v>0</v>
      </c>
      <c r="T25" s="40" t="str">
        <f t="shared" si="4"/>
        <v>0</v>
      </c>
      <c r="U25" s="40" t="str">
        <f t="shared" si="5"/>
        <v>0</v>
      </c>
      <c r="V25" s="40" t="str">
        <f t="shared" si="6"/>
        <v>0</v>
      </c>
      <c r="W25" s="40" t="str">
        <f t="shared" si="7"/>
        <v>0</v>
      </c>
      <c r="X25" s="40" t="str">
        <f t="shared" si="8"/>
        <v>0</v>
      </c>
      <c r="Y25" s="40" t="str">
        <f t="shared" si="9"/>
        <v>0</v>
      </c>
    </row>
    <row r="26" spans="1:25" ht="67.900000000000006" customHeight="1" thickBot="1" x14ac:dyDescent="0.5">
      <c r="A26" s="41">
        <v>21</v>
      </c>
      <c r="B26" s="199" t="s">
        <v>1022</v>
      </c>
      <c r="C26" s="196"/>
      <c r="D26" s="99"/>
      <c r="E26" s="62"/>
      <c r="F26" s="62"/>
      <c r="G26" s="62"/>
      <c r="H26" s="62"/>
      <c r="I26" s="62"/>
      <c r="J26" s="62"/>
      <c r="K26" s="62"/>
      <c r="L26" s="62"/>
      <c r="M26" s="62"/>
      <c r="N26" s="63">
        <f t="shared" si="0"/>
        <v>0</v>
      </c>
      <c r="O26" s="45" t="s">
        <v>846</v>
      </c>
      <c r="Q26" s="40" t="str">
        <f t="shared" si="1"/>
        <v>0</v>
      </c>
      <c r="R26" s="40" t="str">
        <f t="shared" si="2"/>
        <v>0</v>
      </c>
      <c r="S26" s="40" t="str">
        <f t="shared" si="3"/>
        <v>0</v>
      </c>
      <c r="T26" s="40" t="str">
        <f t="shared" si="4"/>
        <v>0</v>
      </c>
      <c r="U26" s="40" t="str">
        <f t="shared" si="5"/>
        <v>0</v>
      </c>
      <c r="V26" s="40" t="str">
        <f t="shared" si="6"/>
        <v>0</v>
      </c>
      <c r="W26" s="40" t="str">
        <f t="shared" si="7"/>
        <v>0</v>
      </c>
      <c r="X26" s="40" t="str">
        <f t="shared" si="8"/>
        <v>0</v>
      </c>
      <c r="Y26" s="40" t="str">
        <f t="shared" si="9"/>
        <v>0</v>
      </c>
    </row>
    <row r="27" spans="1:25" ht="108.4" customHeight="1" thickBot="1" x14ac:dyDescent="0.5">
      <c r="A27" s="41">
        <v>22</v>
      </c>
      <c r="B27" s="199" t="s">
        <v>1023</v>
      </c>
      <c r="C27" s="196"/>
      <c r="D27" s="99"/>
      <c r="E27" s="62"/>
      <c r="F27" s="62"/>
      <c r="G27" s="62"/>
      <c r="H27" s="62"/>
      <c r="I27" s="62"/>
      <c r="J27" s="62"/>
      <c r="K27" s="62"/>
      <c r="L27" s="62"/>
      <c r="M27" s="62"/>
      <c r="N27" s="63">
        <f t="shared" si="0"/>
        <v>0</v>
      </c>
      <c r="O27" s="45" t="s">
        <v>847</v>
      </c>
      <c r="Q27" s="40" t="str">
        <f t="shared" si="1"/>
        <v>0</v>
      </c>
      <c r="R27" s="40" t="str">
        <f t="shared" si="2"/>
        <v>0</v>
      </c>
      <c r="S27" s="40" t="str">
        <f t="shared" si="3"/>
        <v>0</v>
      </c>
      <c r="T27" s="40" t="str">
        <f t="shared" si="4"/>
        <v>0</v>
      </c>
      <c r="U27" s="40" t="str">
        <f t="shared" si="5"/>
        <v>0</v>
      </c>
      <c r="V27" s="40" t="str">
        <f t="shared" si="6"/>
        <v>0</v>
      </c>
      <c r="W27" s="40" t="str">
        <f t="shared" si="7"/>
        <v>0</v>
      </c>
      <c r="X27" s="40" t="str">
        <f t="shared" si="8"/>
        <v>0</v>
      </c>
      <c r="Y27" s="40" t="str">
        <f t="shared" si="9"/>
        <v>0</v>
      </c>
    </row>
    <row r="28" spans="1:25" ht="74.25" customHeight="1" thickBot="1" x14ac:dyDescent="0.5">
      <c r="A28" s="41">
        <v>23</v>
      </c>
      <c r="B28" s="199" t="s">
        <v>1024</v>
      </c>
      <c r="C28" s="196"/>
      <c r="D28" s="99"/>
      <c r="E28" s="62"/>
      <c r="F28" s="62"/>
      <c r="G28" s="62"/>
      <c r="H28" s="62"/>
      <c r="I28" s="62"/>
      <c r="J28" s="62"/>
      <c r="K28" s="62"/>
      <c r="L28" s="62"/>
      <c r="M28" s="62"/>
      <c r="N28" s="63">
        <f t="shared" si="0"/>
        <v>0</v>
      </c>
      <c r="O28" s="45" t="s">
        <v>848</v>
      </c>
      <c r="Q28" s="40" t="str">
        <f t="shared" si="1"/>
        <v>0</v>
      </c>
      <c r="R28" s="40" t="str">
        <f t="shared" si="2"/>
        <v>0</v>
      </c>
      <c r="S28" s="40" t="str">
        <f t="shared" si="3"/>
        <v>0</v>
      </c>
      <c r="T28" s="40" t="str">
        <f t="shared" si="4"/>
        <v>0</v>
      </c>
      <c r="U28" s="40" t="str">
        <f t="shared" si="5"/>
        <v>0</v>
      </c>
      <c r="V28" s="40" t="str">
        <f t="shared" si="6"/>
        <v>0</v>
      </c>
      <c r="W28" s="40" t="str">
        <f t="shared" si="7"/>
        <v>0</v>
      </c>
      <c r="X28" s="40" t="str">
        <f t="shared" si="8"/>
        <v>0</v>
      </c>
      <c r="Y28" s="40" t="str">
        <f t="shared" si="9"/>
        <v>0</v>
      </c>
    </row>
    <row r="29" spans="1:25" ht="99" customHeight="1" thickBot="1" x14ac:dyDescent="0.5">
      <c r="A29" s="41">
        <v>24</v>
      </c>
      <c r="B29" s="199" t="s">
        <v>1025</v>
      </c>
      <c r="C29" s="196"/>
      <c r="D29" s="99"/>
      <c r="E29" s="62"/>
      <c r="F29" s="62"/>
      <c r="G29" s="62"/>
      <c r="H29" s="62"/>
      <c r="I29" s="62"/>
      <c r="J29" s="62"/>
      <c r="K29" s="62"/>
      <c r="L29" s="62"/>
      <c r="M29" s="62"/>
      <c r="N29" s="63">
        <f t="shared" si="0"/>
        <v>0</v>
      </c>
      <c r="O29" s="45" t="s">
        <v>849</v>
      </c>
      <c r="Q29" s="40" t="str">
        <f t="shared" si="1"/>
        <v>0</v>
      </c>
      <c r="R29" s="40" t="str">
        <f t="shared" si="2"/>
        <v>0</v>
      </c>
      <c r="S29" s="40" t="str">
        <f t="shared" si="3"/>
        <v>0</v>
      </c>
      <c r="T29" s="40" t="str">
        <f t="shared" si="4"/>
        <v>0</v>
      </c>
      <c r="U29" s="40" t="str">
        <f t="shared" si="5"/>
        <v>0</v>
      </c>
      <c r="V29" s="40" t="str">
        <f t="shared" si="6"/>
        <v>0</v>
      </c>
      <c r="W29" s="40" t="str">
        <f t="shared" si="7"/>
        <v>0</v>
      </c>
      <c r="X29" s="40" t="str">
        <f t="shared" si="8"/>
        <v>0</v>
      </c>
      <c r="Y29" s="40" t="str">
        <f t="shared" si="9"/>
        <v>0</v>
      </c>
    </row>
    <row r="30" spans="1:25" ht="73.5" customHeight="1" thickBot="1" x14ac:dyDescent="0.5">
      <c r="A30" s="41">
        <v>25</v>
      </c>
      <c r="B30" s="199" t="s">
        <v>1026</v>
      </c>
      <c r="C30" s="196"/>
      <c r="D30" s="99"/>
      <c r="E30" s="62"/>
      <c r="F30" s="62"/>
      <c r="G30" s="62"/>
      <c r="H30" s="62"/>
      <c r="I30" s="62"/>
      <c r="J30" s="62"/>
      <c r="K30" s="62"/>
      <c r="L30" s="62"/>
      <c r="M30" s="62"/>
      <c r="N30" s="63">
        <f t="shared" si="0"/>
        <v>0</v>
      </c>
      <c r="O30" s="45" t="s">
        <v>850</v>
      </c>
      <c r="Q30" s="40" t="str">
        <f t="shared" si="1"/>
        <v>0</v>
      </c>
      <c r="R30" s="40" t="str">
        <f t="shared" si="2"/>
        <v>0</v>
      </c>
      <c r="S30" s="40" t="str">
        <f t="shared" si="3"/>
        <v>0</v>
      </c>
      <c r="T30" s="40" t="str">
        <f t="shared" si="4"/>
        <v>0</v>
      </c>
      <c r="U30" s="40" t="str">
        <f t="shared" si="5"/>
        <v>0</v>
      </c>
      <c r="V30" s="40" t="str">
        <f t="shared" si="6"/>
        <v>0</v>
      </c>
      <c r="W30" s="40" t="str">
        <f t="shared" si="7"/>
        <v>0</v>
      </c>
      <c r="X30" s="40" t="str">
        <f t="shared" si="8"/>
        <v>0</v>
      </c>
      <c r="Y30" s="40" t="str">
        <f t="shared" si="9"/>
        <v>0</v>
      </c>
    </row>
    <row r="31" spans="1:25" ht="79.5" customHeight="1" thickBot="1" x14ac:dyDescent="0.5">
      <c r="A31" s="41">
        <v>26</v>
      </c>
      <c r="B31" s="199" t="s">
        <v>1027</v>
      </c>
      <c r="C31" s="196"/>
      <c r="D31" s="99"/>
      <c r="E31" s="62"/>
      <c r="F31" s="62"/>
      <c r="G31" s="62"/>
      <c r="H31" s="62"/>
      <c r="I31" s="62"/>
      <c r="J31" s="62"/>
      <c r="K31" s="62"/>
      <c r="L31" s="62"/>
      <c r="M31" s="62"/>
      <c r="N31" s="63">
        <f t="shared" si="0"/>
        <v>0</v>
      </c>
      <c r="O31" s="45" t="s">
        <v>851</v>
      </c>
      <c r="Q31" s="40" t="str">
        <f t="shared" si="1"/>
        <v>0</v>
      </c>
      <c r="R31" s="40" t="str">
        <f t="shared" si="2"/>
        <v>0</v>
      </c>
      <c r="S31" s="40" t="str">
        <f t="shared" si="3"/>
        <v>0</v>
      </c>
      <c r="T31" s="40" t="str">
        <f t="shared" si="4"/>
        <v>0</v>
      </c>
      <c r="U31" s="40" t="str">
        <f t="shared" si="5"/>
        <v>0</v>
      </c>
      <c r="V31" s="40" t="str">
        <f t="shared" si="6"/>
        <v>0</v>
      </c>
      <c r="W31" s="40" t="str">
        <f t="shared" si="7"/>
        <v>0</v>
      </c>
      <c r="X31" s="40" t="str">
        <f t="shared" si="8"/>
        <v>0</v>
      </c>
      <c r="Y31" s="40" t="str">
        <f t="shared" si="9"/>
        <v>0</v>
      </c>
    </row>
    <row r="32" spans="1:25" ht="113.25" customHeight="1" thickBot="1" x14ac:dyDescent="0.5">
      <c r="A32" s="41">
        <v>27</v>
      </c>
      <c r="B32" s="199" t="s">
        <v>1029</v>
      </c>
      <c r="C32" s="196"/>
      <c r="D32" s="99"/>
      <c r="E32" s="62"/>
      <c r="F32" s="62"/>
      <c r="G32" s="62"/>
      <c r="H32" s="62"/>
      <c r="I32" s="62"/>
      <c r="J32" s="62"/>
      <c r="K32" s="62"/>
      <c r="L32" s="62"/>
      <c r="M32" s="62"/>
      <c r="N32" s="63">
        <f t="shared" si="0"/>
        <v>0</v>
      </c>
      <c r="O32" s="44" t="s">
        <v>852</v>
      </c>
      <c r="Q32" s="40" t="str">
        <f t="shared" si="1"/>
        <v>0</v>
      </c>
      <c r="R32" s="40" t="str">
        <f t="shared" si="2"/>
        <v>0</v>
      </c>
      <c r="S32" s="40" t="str">
        <f t="shared" si="3"/>
        <v>0</v>
      </c>
      <c r="T32" s="40" t="str">
        <f t="shared" si="4"/>
        <v>0</v>
      </c>
      <c r="U32" s="40" t="str">
        <f t="shared" si="5"/>
        <v>0</v>
      </c>
      <c r="V32" s="40" t="str">
        <f t="shared" si="6"/>
        <v>0</v>
      </c>
      <c r="W32" s="40" t="str">
        <f t="shared" si="7"/>
        <v>0</v>
      </c>
      <c r="X32" s="40" t="str">
        <f t="shared" si="8"/>
        <v>0</v>
      </c>
      <c r="Y32" s="40" t="str">
        <f t="shared" si="9"/>
        <v>0</v>
      </c>
    </row>
    <row r="33" spans="1:25" ht="103.15" customHeight="1" thickBot="1" x14ac:dyDescent="0.5">
      <c r="A33" s="41">
        <v>28</v>
      </c>
      <c r="B33" s="199" t="s">
        <v>1028</v>
      </c>
      <c r="C33" s="196"/>
      <c r="D33" s="99"/>
      <c r="E33" s="62"/>
      <c r="F33" s="62"/>
      <c r="G33" s="62"/>
      <c r="H33" s="62"/>
      <c r="I33" s="62"/>
      <c r="J33" s="62"/>
      <c r="K33" s="62"/>
      <c r="L33" s="62"/>
      <c r="M33" s="62"/>
      <c r="N33" s="63">
        <f t="shared" si="0"/>
        <v>0</v>
      </c>
      <c r="O33" s="44" t="s">
        <v>853</v>
      </c>
      <c r="Q33" s="40" t="str">
        <f t="shared" si="1"/>
        <v>0</v>
      </c>
      <c r="R33" s="40" t="str">
        <f t="shared" si="2"/>
        <v>0</v>
      </c>
      <c r="S33" s="40" t="str">
        <f t="shared" si="3"/>
        <v>0</v>
      </c>
      <c r="T33" s="40" t="str">
        <f t="shared" si="4"/>
        <v>0</v>
      </c>
      <c r="U33" s="40" t="str">
        <f t="shared" si="5"/>
        <v>0</v>
      </c>
      <c r="V33" s="40" t="str">
        <f t="shared" si="6"/>
        <v>0</v>
      </c>
      <c r="W33" s="40" t="str">
        <f t="shared" si="7"/>
        <v>0</v>
      </c>
      <c r="X33" s="40" t="str">
        <f t="shared" si="8"/>
        <v>0</v>
      </c>
      <c r="Y33" s="40" t="str">
        <f t="shared" si="9"/>
        <v>0</v>
      </c>
    </row>
    <row r="34" spans="1:25" ht="76.5" customHeight="1" thickBot="1" x14ac:dyDescent="0.5">
      <c r="A34" s="41">
        <v>29</v>
      </c>
      <c r="B34" s="199" t="s">
        <v>1030</v>
      </c>
      <c r="C34" s="196"/>
      <c r="D34" s="99"/>
      <c r="E34" s="62"/>
      <c r="F34" s="62"/>
      <c r="G34" s="62"/>
      <c r="H34" s="62"/>
      <c r="I34" s="62"/>
      <c r="J34" s="62"/>
      <c r="K34" s="62"/>
      <c r="L34" s="62"/>
      <c r="M34" s="62"/>
      <c r="N34" s="63">
        <f t="shared" si="0"/>
        <v>0</v>
      </c>
      <c r="O34" s="91" t="s">
        <v>855</v>
      </c>
      <c r="Q34" s="40" t="str">
        <f t="shared" si="1"/>
        <v>0</v>
      </c>
      <c r="R34" s="40" t="str">
        <f t="shared" si="2"/>
        <v>0</v>
      </c>
      <c r="S34" s="40" t="str">
        <f t="shared" si="3"/>
        <v>0</v>
      </c>
      <c r="T34" s="40" t="str">
        <f t="shared" si="4"/>
        <v>0</v>
      </c>
      <c r="U34" s="40" t="str">
        <f t="shared" si="5"/>
        <v>0</v>
      </c>
      <c r="V34" s="40" t="str">
        <f t="shared" si="6"/>
        <v>0</v>
      </c>
      <c r="W34" s="40" t="str">
        <f t="shared" si="7"/>
        <v>0</v>
      </c>
      <c r="X34" s="40" t="str">
        <f t="shared" si="8"/>
        <v>0</v>
      </c>
      <c r="Y34" s="40" t="str">
        <f t="shared" si="9"/>
        <v>0</v>
      </c>
    </row>
    <row r="35" spans="1:25" ht="130.9" customHeight="1" thickBot="1" x14ac:dyDescent="0.5">
      <c r="A35" s="41">
        <v>30</v>
      </c>
      <c r="B35" s="199" t="s">
        <v>1031</v>
      </c>
      <c r="C35" s="196"/>
      <c r="D35" s="99"/>
      <c r="E35" s="62"/>
      <c r="F35" s="62"/>
      <c r="G35" s="62"/>
      <c r="H35" s="62"/>
      <c r="I35" s="62"/>
      <c r="J35" s="62"/>
      <c r="K35" s="62"/>
      <c r="L35" s="62"/>
      <c r="M35" s="62"/>
      <c r="N35" s="63">
        <f t="shared" si="0"/>
        <v>0</v>
      </c>
      <c r="O35" s="91" t="s">
        <v>956</v>
      </c>
      <c r="Q35" s="40" t="str">
        <f t="shared" si="1"/>
        <v>0</v>
      </c>
      <c r="R35" s="40" t="str">
        <f t="shared" si="2"/>
        <v>0</v>
      </c>
      <c r="S35" s="40" t="str">
        <f t="shared" si="3"/>
        <v>0</v>
      </c>
      <c r="T35" s="40" t="str">
        <f t="shared" si="4"/>
        <v>0</v>
      </c>
      <c r="U35" s="40" t="str">
        <f t="shared" si="5"/>
        <v>0</v>
      </c>
      <c r="V35" s="40" t="str">
        <f t="shared" si="6"/>
        <v>0</v>
      </c>
      <c r="W35" s="40" t="str">
        <f t="shared" si="7"/>
        <v>0</v>
      </c>
      <c r="X35" s="40" t="str">
        <f t="shared" si="8"/>
        <v>0</v>
      </c>
      <c r="Y35" s="40" t="str">
        <f t="shared" si="9"/>
        <v>0</v>
      </c>
    </row>
    <row r="36" spans="1:25" ht="118.5" customHeight="1" thickBot="1" x14ac:dyDescent="0.5">
      <c r="A36" s="41">
        <v>31</v>
      </c>
      <c r="B36" s="199" t="s">
        <v>1032</v>
      </c>
      <c r="C36" s="196"/>
      <c r="D36" s="99"/>
      <c r="E36" s="62"/>
      <c r="F36" s="62"/>
      <c r="G36" s="62"/>
      <c r="H36" s="62"/>
      <c r="I36" s="62"/>
      <c r="J36" s="62"/>
      <c r="K36" s="62"/>
      <c r="L36" s="62"/>
      <c r="M36" s="62"/>
      <c r="N36" s="63">
        <f t="shared" si="0"/>
        <v>0</v>
      </c>
      <c r="O36" s="91" t="s">
        <v>857</v>
      </c>
      <c r="Q36" s="40" t="str">
        <f t="shared" si="1"/>
        <v>0</v>
      </c>
      <c r="R36" s="40" t="str">
        <f t="shared" si="2"/>
        <v>0</v>
      </c>
      <c r="S36" s="40" t="str">
        <f t="shared" si="3"/>
        <v>0</v>
      </c>
      <c r="T36" s="40" t="str">
        <f t="shared" si="4"/>
        <v>0</v>
      </c>
      <c r="U36" s="40" t="str">
        <f t="shared" si="5"/>
        <v>0</v>
      </c>
      <c r="V36" s="40" t="str">
        <f t="shared" si="6"/>
        <v>0</v>
      </c>
      <c r="W36" s="40" t="str">
        <f t="shared" si="7"/>
        <v>0</v>
      </c>
      <c r="X36" s="40" t="str">
        <f t="shared" si="8"/>
        <v>0</v>
      </c>
      <c r="Y36" s="40" t="str">
        <f t="shared" si="9"/>
        <v>0</v>
      </c>
    </row>
    <row r="37" spans="1:25" ht="93.75" customHeight="1" thickBot="1" x14ac:dyDescent="0.5">
      <c r="A37" s="41">
        <v>32</v>
      </c>
      <c r="B37" s="199" t="s">
        <v>1033</v>
      </c>
      <c r="C37" s="196"/>
      <c r="D37" s="99"/>
      <c r="E37" s="62"/>
      <c r="F37" s="62"/>
      <c r="G37" s="62"/>
      <c r="H37" s="62"/>
      <c r="I37" s="62"/>
      <c r="J37" s="62"/>
      <c r="K37" s="62"/>
      <c r="L37" s="62"/>
      <c r="M37" s="62"/>
      <c r="N37" s="63">
        <f t="shared" si="0"/>
        <v>0</v>
      </c>
      <c r="O37" s="97" t="s">
        <v>859</v>
      </c>
      <c r="Q37" s="40" t="str">
        <f t="shared" si="1"/>
        <v>0</v>
      </c>
      <c r="R37" s="40" t="str">
        <f t="shared" si="2"/>
        <v>0</v>
      </c>
      <c r="S37" s="40" t="str">
        <f t="shared" si="3"/>
        <v>0</v>
      </c>
      <c r="T37" s="40" t="str">
        <f t="shared" si="4"/>
        <v>0</v>
      </c>
      <c r="U37" s="40" t="str">
        <f t="shared" si="5"/>
        <v>0</v>
      </c>
      <c r="V37" s="40" t="str">
        <f t="shared" si="6"/>
        <v>0</v>
      </c>
      <c r="W37" s="40" t="str">
        <f t="shared" si="7"/>
        <v>0</v>
      </c>
      <c r="X37" s="40" t="str">
        <f t="shared" si="8"/>
        <v>0</v>
      </c>
      <c r="Y37" s="40" t="str">
        <f t="shared" si="9"/>
        <v>0</v>
      </c>
    </row>
    <row r="38" spans="1:25" ht="110.25" customHeight="1" thickBot="1" x14ac:dyDescent="0.5">
      <c r="A38" s="41">
        <v>33</v>
      </c>
      <c r="B38" s="199" t="s">
        <v>1034</v>
      </c>
      <c r="C38" s="196"/>
      <c r="D38" s="99"/>
      <c r="E38" s="62"/>
      <c r="F38" s="62"/>
      <c r="G38" s="62"/>
      <c r="H38" s="62"/>
      <c r="I38" s="62"/>
      <c r="J38" s="62"/>
      <c r="K38" s="62"/>
      <c r="L38" s="62"/>
      <c r="M38" s="62"/>
      <c r="N38" s="63">
        <f t="shared" si="0"/>
        <v>0</v>
      </c>
      <c r="O38" s="97" t="s">
        <v>861</v>
      </c>
      <c r="Q38" s="40" t="str">
        <f t="shared" si="1"/>
        <v>0</v>
      </c>
      <c r="R38" s="40" t="str">
        <f t="shared" si="2"/>
        <v>0</v>
      </c>
      <c r="S38" s="40" t="str">
        <f t="shared" si="3"/>
        <v>0</v>
      </c>
      <c r="T38" s="40" t="str">
        <f t="shared" si="4"/>
        <v>0</v>
      </c>
      <c r="U38" s="40" t="str">
        <f t="shared" si="5"/>
        <v>0</v>
      </c>
      <c r="V38" s="40" t="str">
        <f t="shared" si="6"/>
        <v>0</v>
      </c>
      <c r="W38" s="40" t="str">
        <f t="shared" si="7"/>
        <v>0</v>
      </c>
      <c r="X38" s="40" t="str">
        <f t="shared" si="8"/>
        <v>0</v>
      </c>
      <c r="Y38" s="40" t="str">
        <f t="shared" si="9"/>
        <v>0</v>
      </c>
    </row>
    <row r="39" spans="1:25" ht="130.9" customHeight="1" thickBot="1" x14ac:dyDescent="0.5">
      <c r="A39" s="41">
        <v>34</v>
      </c>
      <c r="B39" s="199" t="s">
        <v>1035</v>
      </c>
      <c r="C39" s="196"/>
      <c r="D39" s="99"/>
      <c r="E39" s="62"/>
      <c r="F39" s="62"/>
      <c r="G39" s="62"/>
      <c r="H39" s="62"/>
      <c r="I39" s="62"/>
      <c r="J39" s="62"/>
      <c r="K39" s="62"/>
      <c r="L39" s="62"/>
      <c r="M39" s="62"/>
      <c r="N39" s="63">
        <f t="shared" si="0"/>
        <v>0</v>
      </c>
      <c r="O39" s="97" t="s">
        <v>863</v>
      </c>
      <c r="Q39" s="40" t="str">
        <f t="shared" si="1"/>
        <v>0</v>
      </c>
      <c r="R39" s="40" t="str">
        <f t="shared" si="2"/>
        <v>0</v>
      </c>
      <c r="S39" s="40" t="str">
        <f t="shared" si="3"/>
        <v>0</v>
      </c>
      <c r="T39" s="40" t="str">
        <f t="shared" si="4"/>
        <v>0</v>
      </c>
      <c r="U39" s="40" t="str">
        <f t="shared" si="5"/>
        <v>0</v>
      </c>
      <c r="V39" s="40" t="str">
        <f t="shared" si="6"/>
        <v>0</v>
      </c>
      <c r="W39" s="40" t="str">
        <f t="shared" si="7"/>
        <v>0</v>
      </c>
      <c r="X39" s="40" t="str">
        <f t="shared" si="8"/>
        <v>0</v>
      </c>
      <c r="Y39" s="40" t="str">
        <f t="shared" si="9"/>
        <v>0</v>
      </c>
    </row>
    <row r="40" spans="1:25" ht="74.25" customHeight="1" thickBot="1" x14ac:dyDescent="0.5">
      <c r="A40" s="41">
        <v>35</v>
      </c>
      <c r="B40" s="199" t="s">
        <v>1036</v>
      </c>
      <c r="C40" s="196"/>
      <c r="D40" s="99"/>
      <c r="E40" s="62"/>
      <c r="F40" s="62"/>
      <c r="G40" s="62"/>
      <c r="H40" s="62"/>
      <c r="I40" s="62"/>
      <c r="J40" s="62"/>
      <c r="K40" s="62"/>
      <c r="L40" s="62"/>
      <c r="M40" s="62"/>
      <c r="N40" s="63">
        <f t="shared" si="0"/>
        <v>0</v>
      </c>
      <c r="O40" s="97" t="s">
        <v>899</v>
      </c>
      <c r="Q40" s="40" t="str">
        <f t="shared" si="1"/>
        <v>0</v>
      </c>
      <c r="R40" s="40" t="str">
        <f t="shared" si="2"/>
        <v>0</v>
      </c>
      <c r="S40" s="40" t="str">
        <f t="shared" si="3"/>
        <v>0</v>
      </c>
      <c r="T40" s="40" t="str">
        <f t="shared" si="4"/>
        <v>0</v>
      </c>
      <c r="U40" s="40" t="str">
        <f t="shared" si="5"/>
        <v>0</v>
      </c>
      <c r="V40" s="40" t="str">
        <f t="shared" si="6"/>
        <v>0</v>
      </c>
      <c r="W40" s="40" t="str">
        <f t="shared" si="7"/>
        <v>0</v>
      </c>
      <c r="X40" s="40" t="str">
        <f t="shared" si="8"/>
        <v>0</v>
      </c>
      <c r="Y40" s="40" t="str">
        <f t="shared" si="9"/>
        <v>0</v>
      </c>
    </row>
    <row r="41" spans="1:25" ht="92.65" customHeight="1" thickBot="1" x14ac:dyDescent="0.5">
      <c r="A41" s="41">
        <v>36</v>
      </c>
      <c r="B41" s="199" t="s">
        <v>1037</v>
      </c>
      <c r="C41" s="196"/>
      <c r="D41" s="99"/>
      <c r="E41" s="62"/>
      <c r="F41" s="62"/>
      <c r="G41" s="62"/>
      <c r="H41" s="62"/>
      <c r="I41" s="62"/>
      <c r="J41" s="62"/>
      <c r="K41" s="62"/>
      <c r="L41" s="62"/>
      <c r="M41" s="62"/>
      <c r="N41" s="63">
        <f t="shared" si="0"/>
        <v>0</v>
      </c>
      <c r="O41" s="97" t="s">
        <v>901</v>
      </c>
      <c r="Q41" s="40" t="str">
        <f t="shared" si="1"/>
        <v>0</v>
      </c>
      <c r="R41" s="40" t="str">
        <f t="shared" si="2"/>
        <v>0</v>
      </c>
      <c r="S41" s="40" t="str">
        <f t="shared" si="3"/>
        <v>0</v>
      </c>
      <c r="T41" s="40" t="str">
        <f t="shared" si="4"/>
        <v>0</v>
      </c>
      <c r="U41" s="40" t="str">
        <f t="shared" si="5"/>
        <v>0</v>
      </c>
      <c r="V41" s="40" t="str">
        <f t="shared" si="6"/>
        <v>0</v>
      </c>
      <c r="W41" s="40" t="str">
        <f t="shared" si="7"/>
        <v>0</v>
      </c>
      <c r="X41" s="40" t="str">
        <f t="shared" si="8"/>
        <v>0</v>
      </c>
      <c r="Y41" s="40" t="str">
        <f t="shared" si="9"/>
        <v>0</v>
      </c>
    </row>
    <row r="42" spans="1:25" ht="92.65" customHeight="1" thickBot="1" x14ac:dyDescent="0.5">
      <c r="A42" s="41">
        <v>37</v>
      </c>
      <c r="B42" s="199" t="s">
        <v>1038</v>
      </c>
      <c r="C42" s="196"/>
      <c r="D42" s="99"/>
      <c r="E42" s="62"/>
      <c r="F42" s="62"/>
      <c r="G42" s="62"/>
      <c r="H42" s="62"/>
      <c r="I42" s="62"/>
      <c r="J42" s="62"/>
      <c r="K42" s="62"/>
      <c r="L42" s="62"/>
      <c r="M42" s="62"/>
      <c r="N42" s="63">
        <f t="shared" si="0"/>
        <v>0</v>
      </c>
      <c r="O42" s="97" t="s">
        <v>946</v>
      </c>
      <c r="Q42" s="40" t="str">
        <f t="shared" si="1"/>
        <v>0</v>
      </c>
      <c r="R42" s="40" t="str">
        <f t="shared" si="2"/>
        <v>0</v>
      </c>
      <c r="S42" s="40" t="str">
        <f t="shared" si="3"/>
        <v>0</v>
      </c>
      <c r="T42" s="40" t="str">
        <f t="shared" si="4"/>
        <v>0</v>
      </c>
      <c r="U42" s="40" t="str">
        <f t="shared" si="5"/>
        <v>0</v>
      </c>
      <c r="V42" s="40" t="str">
        <f t="shared" si="6"/>
        <v>0</v>
      </c>
      <c r="W42" s="40" t="str">
        <f t="shared" si="7"/>
        <v>0</v>
      </c>
      <c r="X42" s="40" t="str">
        <f t="shared" si="8"/>
        <v>0</v>
      </c>
      <c r="Y42" s="40" t="str">
        <f t="shared" si="9"/>
        <v>0</v>
      </c>
    </row>
    <row r="43" spans="1:25" ht="92.65" customHeight="1" thickBot="1" x14ac:dyDescent="0.5">
      <c r="A43" s="41">
        <v>38</v>
      </c>
      <c r="B43" s="199" t="s">
        <v>1039</v>
      </c>
      <c r="C43" s="196"/>
      <c r="D43" s="99"/>
      <c r="E43" s="62"/>
      <c r="F43" s="62"/>
      <c r="G43" s="62"/>
      <c r="H43" s="62"/>
      <c r="I43" s="62"/>
      <c r="J43" s="62"/>
      <c r="K43" s="62"/>
      <c r="L43" s="62"/>
      <c r="M43" s="62"/>
      <c r="N43" s="63">
        <f t="shared" si="0"/>
        <v>0</v>
      </c>
      <c r="O43" s="97" t="s">
        <v>947</v>
      </c>
      <c r="Q43" s="40" t="str">
        <f t="shared" si="1"/>
        <v>0</v>
      </c>
      <c r="R43" s="40" t="str">
        <f t="shared" si="2"/>
        <v>0</v>
      </c>
      <c r="S43" s="40" t="str">
        <f t="shared" si="3"/>
        <v>0</v>
      </c>
      <c r="T43" s="40" t="str">
        <f t="shared" si="4"/>
        <v>0</v>
      </c>
      <c r="U43" s="40" t="str">
        <f t="shared" si="5"/>
        <v>0</v>
      </c>
      <c r="V43" s="40" t="str">
        <f t="shared" si="6"/>
        <v>0</v>
      </c>
      <c r="W43" s="40" t="str">
        <f t="shared" si="7"/>
        <v>0</v>
      </c>
      <c r="X43" s="40" t="str">
        <f t="shared" si="8"/>
        <v>0</v>
      </c>
      <c r="Y43" s="40" t="str">
        <f t="shared" si="9"/>
        <v>0</v>
      </c>
    </row>
    <row r="44" spans="1:25" ht="92.65" customHeight="1" thickBot="1" x14ac:dyDescent="0.5">
      <c r="A44" s="41">
        <v>39</v>
      </c>
      <c r="B44" s="199" t="s">
        <v>1040</v>
      </c>
      <c r="C44" s="196"/>
      <c r="D44" s="99"/>
      <c r="E44" s="62"/>
      <c r="F44" s="62"/>
      <c r="G44" s="62"/>
      <c r="H44" s="62"/>
      <c r="I44" s="62"/>
      <c r="J44" s="62"/>
      <c r="K44" s="62"/>
      <c r="L44" s="62"/>
      <c r="M44" s="62"/>
      <c r="N44" s="63">
        <f t="shared" si="0"/>
        <v>0</v>
      </c>
      <c r="O44" s="97" t="s">
        <v>948</v>
      </c>
      <c r="Q44" s="40" t="str">
        <f t="shared" si="1"/>
        <v>0</v>
      </c>
      <c r="R44" s="40" t="str">
        <f t="shared" si="2"/>
        <v>0</v>
      </c>
      <c r="S44" s="40" t="str">
        <f t="shared" si="3"/>
        <v>0</v>
      </c>
      <c r="T44" s="40" t="str">
        <f t="shared" si="4"/>
        <v>0</v>
      </c>
      <c r="U44" s="40" t="str">
        <f t="shared" si="5"/>
        <v>0</v>
      </c>
      <c r="V44" s="40" t="str">
        <f t="shared" si="6"/>
        <v>0</v>
      </c>
      <c r="W44" s="40" t="str">
        <f t="shared" si="7"/>
        <v>0</v>
      </c>
      <c r="X44" s="40" t="str">
        <f t="shared" si="8"/>
        <v>0</v>
      </c>
      <c r="Y44" s="40" t="str">
        <f t="shared" si="9"/>
        <v>0</v>
      </c>
    </row>
    <row r="45" spans="1:25" ht="92.65" customHeight="1" thickBot="1" x14ac:dyDescent="0.5">
      <c r="A45" s="41">
        <v>40</v>
      </c>
      <c r="B45" s="199" t="s">
        <v>1041</v>
      </c>
      <c r="C45" s="196"/>
      <c r="D45" s="99"/>
      <c r="E45" s="62"/>
      <c r="F45" s="62"/>
      <c r="G45" s="62"/>
      <c r="H45" s="62"/>
      <c r="I45" s="62"/>
      <c r="J45" s="62"/>
      <c r="K45" s="62"/>
      <c r="L45" s="62"/>
      <c r="M45" s="62"/>
      <c r="N45" s="63">
        <f t="shared" si="0"/>
        <v>0</v>
      </c>
      <c r="O45" s="97" t="s">
        <v>949</v>
      </c>
      <c r="Q45" s="40" t="str">
        <f t="shared" si="1"/>
        <v>0</v>
      </c>
      <c r="R45" s="40" t="str">
        <f t="shared" si="2"/>
        <v>0</v>
      </c>
      <c r="S45" s="40" t="str">
        <f t="shared" si="3"/>
        <v>0</v>
      </c>
      <c r="T45" s="40" t="str">
        <f t="shared" si="4"/>
        <v>0</v>
      </c>
      <c r="U45" s="40" t="str">
        <f t="shared" si="5"/>
        <v>0</v>
      </c>
      <c r="V45" s="40" t="str">
        <f t="shared" si="6"/>
        <v>0</v>
      </c>
      <c r="W45" s="40" t="str">
        <f t="shared" si="7"/>
        <v>0</v>
      </c>
      <c r="X45" s="40" t="str">
        <f t="shared" si="8"/>
        <v>0</v>
      </c>
      <c r="Y45" s="40" t="str">
        <f t="shared" si="9"/>
        <v>0</v>
      </c>
    </row>
    <row r="46" spans="1:25" ht="92.65" customHeight="1" thickBot="1" x14ac:dyDescent="0.5">
      <c r="A46" s="41">
        <v>41</v>
      </c>
      <c r="B46" s="199" t="s">
        <v>1042</v>
      </c>
      <c r="C46" s="196"/>
      <c r="D46" s="99"/>
      <c r="E46" s="62"/>
      <c r="F46" s="62"/>
      <c r="G46" s="62"/>
      <c r="H46" s="62"/>
      <c r="I46" s="62"/>
      <c r="J46" s="62"/>
      <c r="K46" s="62"/>
      <c r="L46" s="62"/>
      <c r="M46" s="62"/>
      <c r="N46" s="63">
        <f t="shared" si="0"/>
        <v>0</v>
      </c>
      <c r="O46" s="97" t="s">
        <v>950</v>
      </c>
      <c r="Q46" s="40" t="str">
        <f t="shared" si="1"/>
        <v>0</v>
      </c>
      <c r="R46" s="40" t="str">
        <f t="shared" si="2"/>
        <v>0</v>
      </c>
      <c r="S46" s="40" t="str">
        <f t="shared" si="3"/>
        <v>0</v>
      </c>
      <c r="T46" s="40" t="str">
        <f t="shared" si="4"/>
        <v>0</v>
      </c>
      <c r="U46" s="40" t="str">
        <f t="shared" si="5"/>
        <v>0</v>
      </c>
      <c r="V46" s="40" t="str">
        <f t="shared" si="6"/>
        <v>0</v>
      </c>
      <c r="W46" s="40" t="str">
        <f t="shared" si="7"/>
        <v>0</v>
      </c>
      <c r="X46" s="40" t="str">
        <f t="shared" si="8"/>
        <v>0</v>
      </c>
      <c r="Y46" s="40" t="str">
        <f t="shared" si="9"/>
        <v>0</v>
      </c>
    </row>
    <row r="47" spans="1:25" ht="92.65" customHeight="1" thickBot="1" x14ac:dyDescent="0.5">
      <c r="A47" s="41">
        <v>42</v>
      </c>
      <c r="B47" s="199" t="s">
        <v>1043</v>
      </c>
      <c r="C47" s="196"/>
      <c r="D47" s="99"/>
      <c r="E47" s="62"/>
      <c r="F47" s="62"/>
      <c r="G47" s="62"/>
      <c r="H47" s="62"/>
      <c r="I47" s="62"/>
      <c r="J47" s="62"/>
      <c r="K47" s="62"/>
      <c r="L47" s="62"/>
      <c r="M47" s="62"/>
      <c r="N47" s="63">
        <f t="shared" si="0"/>
        <v>0</v>
      </c>
      <c r="O47" s="97" t="s">
        <v>951</v>
      </c>
      <c r="Q47" s="40" t="str">
        <f t="shared" si="1"/>
        <v>0</v>
      </c>
      <c r="R47" s="40" t="str">
        <f t="shared" si="2"/>
        <v>0</v>
      </c>
      <c r="S47" s="40" t="str">
        <f t="shared" si="3"/>
        <v>0</v>
      </c>
      <c r="T47" s="40" t="str">
        <f t="shared" si="4"/>
        <v>0</v>
      </c>
      <c r="U47" s="40" t="str">
        <f t="shared" si="5"/>
        <v>0</v>
      </c>
      <c r="V47" s="40" t="str">
        <f t="shared" si="6"/>
        <v>0</v>
      </c>
      <c r="W47" s="40" t="str">
        <f t="shared" si="7"/>
        <v>0</v>
      </c>
      <c r="X47" s="40" t="str">
        <f t="shared" si="8"/>
        <v>0</v>
      </c>
      <c r="Y47" s="40" t="str">
        <f t="shared" si="9"/>
        <v>0</v>
      </c>
    </row>
    <row r="48" spans="1:25" ht="92.65" customHeight="1" thickBot="1" x14ac:dyDescent="0.5">
      <c r="A48" s="41">
        <v>43</v>
      </c>
      <c r="B48" s="199" t="s">
        <v>1044</v>
      </c>
      <c r="C48" s="196"/>
      <c r="D48" s="99"/>
      <c r="E48" s="62"/>
      <c r="F48" s="62"/>
      <c r="G48" s="62"/>
      <c r="H48" s="62"/>
      <c r="I48" s="62"/>
      <c r="J48" s="62"/>
      <c r="K48" s="62"/>
      <c r="L48" s="62"/>
      <c r="M48" s="62"/>
      <c r="N48" s="63">
        <f t="shared" si="0"/>
        <v>0</v>
      </c>
      <c r="O48" s="97" t="s">
        <v>952</v>
      </c>
      <c r="Q48" s="40" t="str">
        <f t="shared" si="1"/>
        <v>0</v>
      </c>
      <c r="R48" s="40" t="str">
        <f t="shared" si="2"/>
        <v>0</v>
      </c>
      <c r="S48" s="40" t="str">
        <f t="shared" si="3"/>
        <v>0</v>
      </c>
      <c r="T48" s="40" t="str">
        <f t="shared" si="4"/>
        <v>0</v>
      </c>
      <c r="U48" s="40" t="str">
        <f t="shared" si="5"/>
        <v>0</v>
      </c>
      <c r="V48" s="40" t="str">
        <f t="shared" si="6"/>
        <v>0</v>
      </c>
      <c r="W48" s="40" t="str">
        <f t="shared" si="7"/>
        <v>0</v>
      </c>
      <c r="X48" s="40" t="str">
        <f t="shared" si="8"/>
        <v>0</v>
      </c>
      <c r="Y48" s="40" t="str">
        <f t="shared" si="9"/>
        <v>0</v>
      </c>
    </row>
    <row r="49" spans="1:25" ht="82.15" customHeight="1" thickBot="1" x14ac:dyDescent="0.5">
      <c r="A49" s="41">
        <v>44</v>
      </c>
      <c r="B49" s="199" t="s">
        <v>1045</v>
      </c>
      <c r="C49" s="196"/>
      <c r="D49" s="99"/>
      <c r="E49" s="62"/>
      <c r="F49" s="62"/>
      <c r="G49" s="62"/>
      <c r="H49" s="62"/>
      <c r="I49" s="62"/>
      <c r="J49" s="62"/>
      <c r="K49" s="62"/>
      <c r="L49" s="62"/>
      <c r="M49" s="62"/>
      <c r="N49" s="63">
        <f t="shared" si="0"/>
        <v>0</v>
      </c>
      <c r="O49" s="97" t="s">
        <v>872</v>
      </c>
      <c r="Q49" s="40" t="str">
        <f t="shared" si="1"/>
        <v>0</v>
      </c>
      <c r="R49" s="40" t="str">
        <f t="shared" si="2"/>
        <v>0</v>
      </c>
      <c r="S49" s="40" t="str">
        <f t="shared" si="3"/>
        <v>0</v>
      </c>
      <c r="T49" s="40" t="str">
        <f t="shared" si="4"/>
        <v>0</v>
      </c>
      <c r="U49" s="40" t="str">
        <f t="shared" si="5"/>
        <v>0</v>
      </c>
      <c r="V49" s="40" t="str">
        <f t="shared" si="6"/>
        <v>0</v>
      </c>
      <c r="W49" s="40" t="str">
        <f t="shared" si="7"/>
        <v>0</v>
      </c>
      <c r="X49" s="40" t="str">
        <f t="shared" si="8"/>
        <v>0</v>
      </c>
      <c r="Y49" s="40" t="str">
        <f t="shared" si="9"/>
        <v>0</v>
      </c>
    </row>
    <row r="50" spans="1:25" ht="76.900000000000006" customHeight="1" thickBot="1" x14ac:dyDescent="0.5">
      <c r="A50" s="41">
        <v>45</v>
      </c>
      <c r="B50" s="197" t="s">
        <v>1046</v>
      </c>
      <c r="C50" s="198"/>
      <c r="D50" s="99"/>
      <c r="E50" s="62"/>
      <c r="F50" s="62"/>
      <c r="G50" s="62"/>
      <c r="H50" s="62"/>
      <c r="I50" s="62"/>
      <c r="J50" s="62"/>
      <c r="K50" s="62"/>
      <c r="L50" s="62"/>
      <c r="M50" s="62"/>
      <c r="N50" s="63">
        <f t="shared" si="0"/>
        <v>0</v>
      </c>
      <c r="O50" s="97" t="s">
        <v>873</v>
      </c>
      <c r="Q50" s="40" t="str">
        <f t="shared" si="1"/>
        <v>0</v>
      </c>
      <c r="R50" s="40" t="str">
        <f t="shared" si="2"/>
        <v>0</v>
      </c>
      <c r="S50" s="40" t="str">
        <f t="shared" si="3"/>
        <v>0</v>
      </c>
      <c r="T50" s="40" t="str">
        <f t="shared" si="4"/>
        <v>0</v>
      </c>
      <c r="U50" s="40" t="str">
        <f t="shared" si="5"/>
        <v>0</v>
      </c>
      <c r="V50" s="40" t="str">
        <f t="shared" si="6"/>
        <v>0</v>
      </c>
      <c r="W50" s="40" t="str">
        <f t="shared" si="7"/>
        <v>0</v>
      </c>
      <c r="X50" s="40" t="str">
        <f t="shared" si="8"/>
        <v>0</v>
      </c>
      <c r="Y50" s="40" t="str">
        <f t="shared" si="9"/>
        <v>0</v>
      </c>
    </row>
    <row r="51" spans="1:25" ht="72.75" customHeight="1" thickBot="1" x14ac:dyDescent="0.5">
      <c r="A51" s="41">
        <v>46</v>
      </c>
      <c r="B51" s="197" t="s">
        <v>1047</v>
      </c>
      <c r="C51" s="198"/>
      <c r="D51" s="99"/>
      <c r="E51" s="62"/>
      <c r="F51" s="62"/>
      <c r="G51" s="62"/>
      <c r="H51" s="62"/>
      <c r="I51" s="62"/>
      <c r="J51" s="62"/>
      <c r="K51" s="62"/>
      <c r="L51" s="62"/>
      <c r="M51" s="62"/>
      <c r="N51" s="63">
        <f t="shared" si="0"/>
        <v>0</v>
      </c>
      <c r="O51" s="97" t="s">
        <v>994</v>
      </c>
      <c r="Q51" s="40" t="str">
        <f t="shared" si="1"/>
        <v>0</v>
      </c>
      <c r="R51" s="40" t="str">
        <f t="shared" si="2"/>
        <v>0</v>
      </c>
      <c r="S51" s="40" t="str">
        <f t="shared" si="3"/>
        <v>0</v>
      </c>
      <c r="T51" s="40" t="str">
        <f t="shared" si="4"/>
        <v>0</v>
      </c>
      <c r="U51" s="40" t="str">
        <f t="shared" si="5"/>
        <v>0</v>
      </c>
      <c r="V51" s="40" t="str">
        <f t="shared" si="6"/>
        <v>0</v>
      </c>
      <c r="W51" s="40" t="str">
        <f t="shared" si="7"/>
        <v>0</v>
      </c>
      <c r="X51" s="40" t="str">
        <f t="shared" si="8"/>
        <v>0</v>
      </c>
      <c r="Y51" s="40" t="str">
        <f t="shared" si="9"/>
        <v>0</v>
      </c>
    </row>
    <row r="52" spans="1:25" ht="76.900000000000006" customHeight="1" thickBot="1" x14ac:dyDescent="0.5">
      <c r="A52" s="41">
        <v>47</v>
      </c>
      <c r="B52" s="197" t="s">
        <v>1048</v>
      </c>
      <c r="C52" s="198"/>
      <c r="D52" s="99"/>
      <c r="E52" s="62"/>
      <c r="F52" s="62"/>
      <c r="G52" s="62"/>
      <c r="H52" s="62"/>
      <c r="I52" s="62"/>
      <c r="J52" s="62"/>
      <c r="K52" s="62"/>
      <c r="L52" s="62"/>
      <c r="M52" s="62"/>
      <c r="N52" s="63">
        <f t="shared" si="0"/>
        <v>0</v>
      </c>
      <c r="O52" s="97" t="s">
        <v>995</v>
      </c>
      <c r="Q52" s="40" t="str">
        <f t="shared" si="1"/>
        <v>0</v>
      </c>
      <c r="R52" s="40" t="str">
        <f t="shared" si="2"/>
        <v>0</v>
      </c>
      <c r="S52" s="40" t="str">
        <f t="shared" si="3"/>
        <v>0</v>
      </c>
      <c r="T52" s="40" t="str">
        <f t="shared" si="4"/>
        <v>0</v>
      </c>
      <c r="U52" s="40" t="str">
        <f t="shared" si="5"/>
        <v>0</v>
      </c>
      <c r="V52" s="40" t="str">
        <f t="shared" si="6"/>
        <v>0</v>
      </c>
      <c r="W52" s="40" t="str">
        <f t="shared" si="7"/>
        <v>0</v>
      </c>
      <c r="X52" s="40" t="str">
        <f t="shared" si="8"/>
        <v>0</v>
      </c>
      <c r="Y52" s="40" t="str">
        <f t="shared" si="9"/>
        <v>0</v>
      </c>
    </row>
    <row r="53" spans="1:25" ht="64.5" customHeight="1" thickBot="1" x14ac:dyDescent="0.5">
      <c r="A53" s="41">
        <v>48</v>
      </c>
      <c r="B53" s="197" t="s">
        <v>1049</v>
      </c>
      <c r="C53" s="198"/>
      <c r="D53" s="99"/>
      <c r="E53" s="62"/>
      <c r="F53" s="62"/>
      <c r="G53" s="62"/>
      <c r="H53" s="62"/>
      <c r="I53" s="62"/>
      <c r="J53" s="62"/>
      <c r="K53" s="62"/>
      <c r="L53" s="62"/>
      <c r="M53" s="62"/>
      <c r="N53" s="63">
        <f t="shared" si="0"/>
        <v>0</v>
      </c>
      <c r="O53" s="97" t="s">
        <v>996</v>
      </c>
      <c r="Q53" s="40" t="str">
        <f t="shared" si="1"/>
        <v>0</v>
      </c>
      <c r="R53" s="40" t="str">
        <f t="shared" si="2"/>
        <v>0</v>
      </c>
      <c r="S53" s="40" t="str">
        <f t="shared" si="3"/>
        <v>0</v>
      </c>
      <c r="T53" s="40" t="str">
        <f t="shared" si="4"/>
        <v>0</v>
      </c>
      <c r="U53" s="40" t="str">
        <f t="shared" si="5"/>
        <v>0</v>
      </c>
      <c r="V53" s="40" t="str">
        <f t="shared" si="6"/>
        <v>0</v>
      </c>
      <c r="W53" s="40" t="str">
        <f t="shared" si="7"/>
        <v>0</v>
      </c>
      <c r="X53" s="40" t="str">
        <f t="shared" si="8"/>
        <v>0</v>
      </c>
      <c r="Y53" s="40" t="str">
        <f t="shared" si="9"/>
        <v>0</v>
      </c>
    </row>
    <row r="54" spans="1:25" ht="60" customHeight="1" thickBot="1" x14ac:dyDescent="0.5">
      <c r="A54" s="41">
        <v>49</v>
      </c>
      <c r="B54" s="197" t="s">
        <v>1050</v>
      </c>
      <c r="C54" s="198"/>
      <c r="D54" s="99"/>
      <c r="E54" s="62"/>
      <c r="F54" s="62"/>
      <c r="G54" s="62"/>
      <c r="H54" s="62"/>
      <c r="I54" s="62"/>
      <c r="J54" s="62"/>
      <c r="K54" s="62"/>
      <c r="L54" s="62"/>
      <c r="M54" s="62"/>
      <c r="N54" s="63">
        <f t="shared" si="0"/>
        <v>0</v>
      </c>
      <c r="O54" s="97" t="s">
        <v>997</v>
      </c>
      <c r="Q54" s="40" t="str">
        <f t="shared" si="1"/>
        <v>0</v>
      </c>
      <c r="R54" s="40" t="str">
        <f t="shared" si="2"/>
        <v>0</v>
      </c>
      <c r="S54" s="40" t="str">
        <f t="shared" si="3"/>
        <v>0</v>
      </c>
      <c r="T54" s="40" t="str">
        <f t="shared" si="4"/>
        <v>0</v>
      </c>
      <c r="U54" s="40" t="str">
        <f t="shared" si="5"/>
        <v>0</v>
      </c>
      <c r="V54" s="40" t="str">
        <f t="shared" si="6"/>
        <v>0</v>
      </c>
      <c r="W54" s="40" t="str">
        <f t="shared" si="7"/>
        <v>0</v>
      </c>
      <c r="X54" s="40" t="str">
        <f t="shared" si="8"/>
        <v>0</v>
      </c>
      <c r="Y54" s="40" t="str">
        <f t="shared" si="9"/>
        <v>0</v>
      </c>
    </row>
    <row r="55" spans="1:25" ht="65.650000000000006" customHeight="1" thickBot="1" x14ac:dyDescent="0.5">
      <c r="A55" s="41">
        <v>50</v>
      </c>
      <c r="B55" s="197" t="s">
        <v>1051</v>
      </c>
      <c r="C55" s="198"/>
      <c r="D55" s="99"/>
      <c r="E55" s="62"/>
      <c r="F55" s="62"/>
      <c r="G55" s="62"/>
      <c r="H55" s="62"/>
      <c r="I55" s="62"/>
      <c r="J55" s="62"/>
      <c r="K55" s="62"/>
      <c r="L55" s="62"/>
      <c r="M55" s="62"/>
      <c r="N55" s="63">
        <f t="shared" si="0"/>
        <v>0</v>
      </c>
      <c r="O55" s="97" t="s">
        <v>998</v>
      </c>
      <c r="Q55" s="40" t="str">
        <f t="shared" si="1"/>
        <v>0</v>
      </c>
      <c r="R55" s="40" t="str">
        <f t="shared" si="2"/>
        <v>0</v>
      </c>
      <c r="S55" s="40" t="str">
        <f t="shared" si="3"/>
        <v>0</v>
      </c>
      <c r="T55" s="40" t="str">
        <f t="shared" si="4"/>
        <v>0</v>
      </c>
      <c r="U55" s="40" t="str">
        <f t="shared" si="5"/>
        <v>0</v>
      </c>
      <c r="V55" s="40" t="str">
        <f t="shared" si="6"/>
        <v>0</v>
      </c>
      <c r="W55" s="40" t="str">
        <f t="shared" si="7"/>
        <v>0</v>
      </c>
      <c r="X55" s="40" t="str">
        <f t="shared" si="8"/>
        <v>0</v>
      </c>
      <c r="Y55" s="40" t="str">
        <f t="shared" si="9"/>
        <v>0</v>
      </c>
    </row>
    <row r="56" spans="1:25" ht="89.65" customHeight="1" thickBot="1" x14ac:dyDescent="0.5">
      <c r="A56" s="41">
        <v>51</v>
      </c>
      <c r="B56" s="197" t="s">
        <v>1052</v>
      </c>
      <c r="C56" s="198"/>
      <c r="D56" s="99"/>
      <c r="E56" s="62"/>
      <c r="F56" s="62"/>
      <c r="G56" s="62"/>
      <c r="H56" s="62"/>
      <c r="I56" s="62"/>
      <c r="J56" s="62"/>
      <c r="K56" s="62"/>
      <c r="L56" s="62"/>
      <c r="M56" s="62"/>
      <c r="N56" s="63">
        <f t="shared" si="0"/>
        <v>0</v>
      </c>
      <c r="O56" s="97" t="s">
        <v>999</v>
      </c>
      <c r="Q56" s="40" t="str">
        <f t="shared" si="1"/>
        <v>0</v>
      </c>
      <c r="R56" s="40" t="str">
        <f t="shared" si="2"/>
        <v>0</v>
      </c>
      <c r="S56" s="40" t="str">
        <f t="shared" si="3"/>
        <v>0</v>
      </c>
      <c r="T56" s="40" t="str">
        <f t="shared" si="4"/>
        <v>0</v>
      </c>
      <c r="U56" s="40" t="str">
        <f t="shared" si="5"/>
        <v>0</v>
      </c>
      <c r="V56" s="40" t="str">
        <f t="shared" si="6"/>
        <v>0</v>
      </c>
      <c r="W56" s="40" t="str">
        <f t="shared" si="7"/>
        <v>0</v>
      </c>
      <c r="X56" s="40" t="str">
        <f t="shared" si="8"/>
        <v>0</v>
      </c>
      <c r="Y56" s="40" t="str">
        <f t="shared" si="9"/>
        <v>0</v>
      </c>
    </row>
    <row r="57" spans="1:25" ht="84" customHeight="1" thickBot="1" x14ac:dyDescent="0.5">
      <c r="A57" s="41">
        <v>52</v>
      </c>
      <c r="B57" s="197" t="s">
        <v>1053</v>
      </c>
      <c r="C57" s="198"/>
      <c r="D57" s="99"/>
      <c r="E57" s="62"/>
      <c r="F57" s="62"/>
      <c r="G57" s="62"/>
      <c r="H57" s="62"/>
      <c r="I57" s="62"/>
      <c r="J57" s="62"/>
      <c r="K57" s="62"/>
      <c r="L57" s="62"/>
      <c r="M57" s="62"/>
      <c r="N57" s="63">
        <f t="shared" si="0"/>
        <v>0</v>
      </c>
      <c r="O57" s="97" t="s">
        <v>1000</v>
      </c>
      <c r="Q57" s="40" t="str">
        <f t="shared" si="1"/>
        <v>0</v>
      </c>
      <c r="R57" s="40" t="str">
        <f t="shared" si="2"/>
        <v>0</v>
      </c>
      <c r="S57" s="40" t="str">
        <f t="shared" si="3"/>
        <v>0</v>
      </c>
      <c r="T57" s="40" t="str">
        <f t="shared" si="4"/>
        <v>0</v>
      </c>
      <c r="U57" s="40" t="str">
        <f t="shared" si="5"/>
        <v>0</v>
      </c>
      <c r="V57" s="40" t="str">
        <f t="shared" si="6"/>
        <v>0</v>
      </c>
      <c r="W57" s="40" t="str">
        <f t="shared" si="7"/>
        <v>0</v>
      </c>
      <c r="X57" s="40" t="str">
        <f t="shared" si="8"/>
        <v>0</v>
      </c>
      <c r="Y57" s="40" t="str">
        <f t="shared" si="9"/>
        <v>0</v>
      </c>
    </row>
    <row r="58" spans="1:25" ht="74.650000000000006" customHeight="1" thickBot="1" x14ac:dyDescent="0.5">
      <c r="A58" s="41">
        <v>53</v>
      </c>
      <c r="B58" s="197" t="s">
        <v>1054</v>
      </c>
      <c r="C58" s="198"/>
      <c r="D58" s="99"/>
      <c r="E58" s="62"/>
      <c r="F58" s="62"/>
      <c r="G58" s="62"/>
      <c r="H58" s="62"/>
      <c r="I58" s="62"/>
      <c r="J58" s="62"/>
      <c r="K58" s="62"/>
      <c r="L58" s="62"/>
      <c r="M58" s="62"/>
      <c r="N58" s="63">
        <f t="shared" si="0"/>
        <v>0</v>
      </c>
      <c r="O58" s="97" t="s">
        <v>873</v>
      </c>
      <c r="Q58" s="40" t="str">
        <f t="shared" si="1"/>
        <v>0</v>
      </c>
      <c r="R58" s="40" t="str">
        <f t="shared" si="2"/>
        <v>0</v>
      </c>
      <c r="S58" s="40" t="str">
        <f t="shared" si="3"/>
        <v>0</v>
      </c>
      <c r="T58" s="40" t="str">
        <f t="shared" si="4"/>
        <v>0</v>
      </c>
      <c r="U58" s="40" t="str">
        <f t="shared" si="5"/>
        <v>0</v>
      </c>
      <c r="V58" s="40" t="str">
        <f t="shared" si="6"/>
        <v>0</v>
      </c>
      <c r="W58" s="40" t="str">
        <f t="shared" si="7"/>
        <v>0</v>
      </c>
      <c r="X58" s="40" t="str">
        <f t="shared" si="8"/>
        <v>0</v>
      </c>
      <c r="Y58" s="40" t="str">
        <f t="shared" si="9"/>
        <v>0</v>
      </c>
    </row>
    <row r="59" spans="1:25" ht="171.75" customHeight="1" thickBot="1" x14ac:dyDescent="0.5">
      <c r="A59" s="41">
        <v>54</v>
      </c>
      <c r="B59" s="197" t="s">
        <v>1055</v>
      </c>
      <c r="C59" s="198"/>
      <c r="D59" s="99"/>
      <c r="E59" s="62"/>
      <c r="F59" s="62"/>
      <c r="G59" s="62"/>
      <c r="H59" s="62"/>
      <c r="I59" s="62"/>
      <c r="J59" s="62"/>
      <c r="K59" s="62"/>
      <c r="L59" s="62"/>
      <c r="M59" s="62"/>
      <c r="N59" s="63">
        <f t="shared" si="0"/>
        <v>0</v>
      </c>
      <c r="O59" s="44" t="s">
        <v>897</v>
      </c>
      <c r="Q59" s="40" t="str">
        <f t="shared" si="1"/>
        <v>0</v>
      </c>
      <c r="R59" s="40" t="str">
        <f t="shared" si="2"/>
        <v>0</v>
      </c>
      <c r="S59" s="40" t="str">
        <f t="shared" si="3"/>
        <v>0</v>
      </c>
      <c r="T59" s="40" t="str">
        <f t="shared" si="4"/>
        <v>0</v>
      </c>
      <c r="U59" s="40" t="str">
        <f t="shared" si="5"/>
        <v>0</v>
      </c>
      <c r="V59" s="40" t="str">
        <f t="shared" si="6"/>
        <v>0</v>
      </c>
      <c r="W59" s="40" t="str">
        <f t="shared" si="7"/>
        <v>0</v>
      </c>
      <c r="X59" s="40" t="str">
        <f t="shared" si="8"/>
        <v>0</v>
      </c>
      <c r="Y59" s="40" t="str">
        <f t="shared" si="9"/>
        <v>0</v>
      </c>
    </row>
    <row r="60" spans="1:25" ht="170.65" customHeight="1" thickBot="1" x14ac:dyDescent="0.5">
      <c r="A60" s="41">
        <v>55</v>
      </c>
      <c r="B60" s="197" t="s">
        <v>1056</v>
      </c>
      <c r="C60" s="198"/>
      <c r="D60" s="99"/>
      <c r="E60" s="62"/>
      <c r="F60" s="62"/>
      <c r="G60" s="62"/>
      <c r="H60" s="62"/>
      <c r="I60" s="62"/>
      <c r="J60" s="62"/>
      <c r="K60" s="62"/>
      <c r="L60" s="62"/>
      <c r="M60" s="62"/>
      <c r="N60" s="63">
        <f t="shared" si="0"/>
        <v>0</v>
      </c>
      <c r="O60" s="97" t="s">
        <v>865</v>
      </c>
      <c r="Q60" s="40" t="str">
        <f t="shared" si="1"/>
        <v>0</v>
      </c>
      <c r="R60" s="40" t="str">
        <f t="shared" si="2"/>
        <v>0</v>
      </c>
      <c r="S60" s="40" t="str">
        <f t="shared" si="3"/>
        <v>0</v>
      </c>
      <c r="T60" s="40" t="str">
        <f t="shared" si="4"/>
        <v>0</v>
      </c>
      <c r="U60" s="40" t="str">
        <f t="shared" si="5"/>
        <v>0</v>
      </c>
      <c r="V60" s="40" t="str">
        <f t="shared" si="6"/>
        <v>0</v>
      </c>
      <c r="W60" s="40" t="str">
        <f t="shared" si="7"/>
        <v>0</v>
      </c>
      <c r="X60" s="40" t="str">
        <f t="shared" si="8"/>
        <v>0</v>
      </c>
      <c r="Y60" s="40" t="str">
        <f t="shared" si="9"/>
        <v>0</v>
      </c>
    </row>
    <row r="61" spans="1:25" ht="124.9" customHeight="1" thickBot="1" x14ac:dyDescent="0.5">
      <c r="A61" s="41">
        <v>56</v>
      </c>
      <c r="B61" s="197" t="s">
        <v>1057</v>
      </c>
      <c r="C61" s="198"/>
      <c r="D61" s="99"/>
      <c r="E61" s="62"/>
      <c r="F61" s="62"/>
      <c r="G61" s="62"/>
      <c r="H61" s="62"/>
      <c r="I61" s="62"/>
      <c r="J61" s="62"/>
      <c r="K61" s="62"/>
      <c r="L61" s="62"/>
      <c r="M61" s="62"/>
      <c r="N61" s="63">
        <f t="shared" si="0"/>
        <v>0</v>
      </c>
      <c r="O61" s="91" t="s">
        <v>867</v>
      </c>
      <c r="Q61" s="40" t="str">
        <f t="shared" si="1"/>
        <v>0</v>
      </c>
      <c r="R61" s="40" t="str">
        <f t="shared" si="2"/>
        <v>0</v>
      </c>
      <c r="S61" s="40" t="str">
        <f t="shared" si="3"/>
        <v>0</v>
      </c>
      <c r="T61" s="40" t="str">
        <f t="shared" si="4"/>
        <v>0</v>
      </c>
      <c r="U61" s="40" t="str">
        <f t="shared" si="5"/>
        <v>0</v>
      </c>
      <c r="V61" s="40" t="str">
        <f t="shared" si="6"/>
        <v>0</v>
      </c>
      <c r="W61" s="40" t="str">
        <f t="shared" si="7"/>
        <v>0</v>
      </c>
      <c r="X61" s="40" t="str">
        <f t="shared" si="8"/>
        <v>0</v>
      </c>
      <c r="Y61" s="40" t="str">
        <f t="shared" si="9"/>
        <v>0</v>
      </c>
    </row>
    <row r="62" spans="1:25" ht="118.9" customHeight="1" thickBot="1" x14ac:dyDescent="0.5">
      <c r="A62" s="41">
        <v>57</v>
      </c>
      <c r="B62" s="197" t="s">
        <v>1058</v>
      </c>
      <c r="C62" s="198"/>
      <c r="D62" s="99"/>
      <c r="E62" s="62"/>
      <c r="F62" s="62"/>
      <c r="G62" s="62"/>
      <c r="H62" s="62"/>
      <c r="I62" s="62"/>
      <c r="J62" s="62"/>
      <c r="K62" s="62"/>
      <c r="L62" s="62"/>
      <c r="M62" s="62"/>
      <c r="N62" s="63">
        <f t="shared" si="0"/>
        <v>0</v>
      </c>
      <c r="O62" s="91" t="s">
        <v>869</v>
      </c>
      <c r="Q62" s="40" t="str">
        <f t="shared" si="1"/>
        <v>0</v>
      </c>
      <c r="R62" s="40" t="str">
        <f t="shared" si="2"/>
        <v>0</v>
      </c>
      <c r="S62" s="40" t="str">
        <f t="shared" si="3"/>
        <v>0</v>
      </c>
      <c r="T62" s="40" t="str">
        <f t="shared" si="4"/>
        <v>0</v>
      </c>
      <c r="U62" s="40" t="str">
        <f t="shared" si="5"/>
        <v>0</v>
      </c>
      <c r="V62" s="40" t="str">
        <f t="shared" si="6"/>
        <v>0</v>
      </c>
      <c r="W62" s="40" t="str">
        <f t="shared" si="7"/>
        <v>0</v>
      </c>
      <c r="X62" s="40" t="str">
        <f t="shared" si="8"/>
        <v>0</v>
      </c>
      <c r="Y62" s="40" t="str">
        <f t="shared" si="9"/>
        <v>0</v>
      </c>
    </row>
    <row r="63" spans="1:25" ht="118.9" customHeight="1" thickBot="1" x14ac:dyDescent="0.5">
      <c r="A63" s="41">
        <v>58</v>
      </c>
      <c r="B63" s="197" t="s">
        <v>1059</v>
      </c>
      <c r="C63" s="198"/>
      <c r="D63" s="99"/>
      <c r="E63" s="62"/>
      <c r="F63" s="62"/>
      <c r="G63" s="62"/>
      <c r="H63" s="62"/>
      <c r="I63" s="62"/>
      <c r="J63" s="62"/>
      <c r="K63" s="62"/>
      <c r="L63" s="62"/>
      <c r="M63" s="62"/>
      <c r="N63" s="63">
        <f t="shared" si="0"/>
        <v>0</v>
      </c>
      <c r="O63" s="91" t="s">
        <v>870</v>
      </c>
      <c r="Q63" s="40" t="str">
        <f t="shared" si="1"/>
        <v>0</v>
      </c>
      <c r="R63" s="40" t="str">
        <f t="shared" si="2"/>
        <v>0</v>
      </c>
      <c r="S63" s="40" t="str">
        <f t="shared" si="3"/>
        <v>0</v>
      </c>
      <c r="T63" s="40" t="str">
        <f t="shared" si="4"/>
        <v>0</v>
      </c>
      <c r="U63" s="40" t="str">
        <f t="shared" si="5"/>
        <v>0</v>
      </c>
      <c r="V63" s="40" t="str">
        <f t="shared" si="6"/>
        <v>0</v>
      </c>
      <c r="W63" s="40" t="str">
        <f t="shared" si="7"/>
        <v>0</v>
      </c>
      <c r="X63" s="40" t="str">
        <f t="shared" si="8"/>
        <v>0</v>
      </c>
      <c r="Y63" s="40" t="str">
        <f t="shared" si="9"/>
        <v>0</v>
      </c>
    </row>
    <row r="64" spans="1:25" ht="77.25" customHeight="1" thickBot="1" x14ac:dyDescent="0.5">
      <c r="A64" s="41">
        <v>59</v>
      </c>
      <c r="B64" s="197" t="s">
        <v>1060</v>
      </c>
      <c r="C64" s="198"/>
      <c r="D64" s="99"/>
      <c r="E64" s="62"/>
      <c r="F64" s="62"/>
      <c r="G64" s="62"/>
      <c r="H64" s="62"/>
      <c r="I64" s="62"/>
      <c r="J64" s="62"/>
      <c r="K64" s="62"/>
      <c r="L64" s="62"/>
      <c r="M64" s="62"/>
      <c r="N64" s="63">
        <f t="shared" si="0"/>
        <v>0</v>
      </c>
      <c r="O64" s="91" t="s">
        <v>875</v>
      </c>
      <c r="Q64" s="40" t="str">
        <f t="shared" si="1"/>
        <v>0</v>
      </c>
      <c r="R64" s="40" t="str">
        <f t="shared" si="2"/>
        <v>0</v>
      </c>
      <c r="S64" s="40" t="str">
        <f t="shared" si="3"/>
        <v>0</v>
      </c>
      <c r="T64" s="40" t="str">
        <f t="shared" si="4"/>
        <v>0</v>
      </c>
      <c r="U64" s="40" t="str">
        <f t="shared" si="5"/>
        <v>0</v>
      </c>
      <c r="V64" s="40" t="str">
        <f t="shared" si="6"/>
        <v>0</v>
      </c>
      <c r="W64" s="40" t="str">
        <f t="shared" si="7"/>
        <v>0</v>
      </c>
      <c r="X64" s="40" t="str">
        <f t="shared" si="8"/>
        <v>0</v>
      </c>
      <c r="Y64" s="40" t="str">
        <f t="shared" si="9"/>
        <v>0</v>
      </c>
    </row>
    <row r="65" spans="1:25" ht="78" customHeight="1" thickBot="1" x14ac:dyDescent="0.5">
      <c r="A65" s="41">
        <v>60</v>
      </c>
      <c r="B65" s="197" t="s">
        <v>1061</v>
      </c>
      <c r="C65" s="198"/>
      <c r="D65" s="99"/>
      <c r="E65" s="62"/>
      <c r="F65" s="62"/>
      <c r="G65" s="62"/>
      <c r="H65" s="62"/>
      <c r="I65" s="62"/>
      <c r="J65" s="62"/>
      <c r="K65" s="62"/>
      <c r="L65" s="62"/>
      <c r="M65" s="62"/>
      <c r="N65" s="63">
        <f t="shared" si="0"/>
        <v>0</v>
      </c>
      <c r="O65" s="91" t="s">
        <v>877</v>
      </c>
      <c r="Q65" s="40" t="str">
        <f t="shared" si="1"/>
        <v>0</v>
      </c>
      <c r="R65" s="40" t="str">
        <f t="shared" si="2"/>
        <v>0</v>
      </c>
      <c r="S65" s="40" t="str">
        <f t="shared" si="3"/>
        <v>0</v>
      </c>
      <c r="T65" s="40" t="str">
        <f t="shared" si="4"/>
        <v>0</v>
      </c>
      <c r="U65" s="40" t="str">
        <f t="shared" si="5"/>
        <v>0</v>
      </c>
      <c r="V65" s="40" t="str">
        <f t="shared" si="6"/>
        <v>0</v>
      </c>
      <c r="W65" s="40" t="str">
        <f t="shared" si="7"/>
        <v>0</v>
      </c>
      <c r="X65" s="40" t="str">
        <f t="shared" si="8"/>
        <v>0</v>
      </c>
      <c r="Y65" s="40" t="str">
        <f t="shared" si="9"/>
        <v>0</v>
      </c>
    </row>
    <row r="66" spans="1:25" ht="78" customHeight="1" thickBot="1" x14ac:dyDescent="0.5">
      <c r="A66" s="41">
        <v>61</v>
      </c>
      <c r="B66" s="197" t="s">
        <v>1062</v>
      </c>
      <c r="C66" s="198"/>
      <c r="D66" s="99"/>
      <c r="E66" s="62"/>
      <c r="F66" s="62"/>
      <c r="G66" s="62"/>
      <c r="H66" s="62"/>
      <c r="I66" s="62"/>
      <c r="J66" s="62"/>
      <c r="K66" s="62"/>
      <c r="L66" s="62"/>
      <c r="M66" s="62"/>
      <c r="N66" s="63">
        <f t="shared" si="0"/>
        <v>0</v>
      </c>
      <c r="O66" s="91" t="s">
        <v>879</v>
      </c>
      <c r="Q66" s="40" t="str">
        <f t="shared" si="1"/>
        <v>0</v>
      </c>
      <c r="R66" s="40" t="str">
        <f t="shared" si="2"/>
        <v>0</v>
      </c>
      <c r="S66" s="40" t="str">
        <f t="shared" si="3"/>
        <v>0</v>
      </c>
      <c r="T66" s="40" t="str">
        <f t="shared" si="4"/>
        <v>0</v>
      </c>
      <c r="U66" s="40" t="str">
        <f t="shared" si="5"/>
        <v>0</v>
      </c>
      <c r="V66" s="40" t="str">
        <f t="shared" si="6"/>
        <v>0</v>
      </c>
      <c r="W66" s="40" t="str">
        <f t="shared" si="7"/>
        <v>0</v>
      </c>
      <c r="X66" s="40" t="str">
        <f t="shared" si="8"/>
        <v>0</v>
      </c>
      <c r="Y66" s="40" t="str">
        <f t="shared" si="9"/>
        <v>0</v>
      </c>
    </row>
    <row r="67" spans="1:25" ht="78" customHeight="1" thickBot="1" x14ac:dyDescent="0.5">
      <c r="A67" s="41">
        <v>62</v>
      </c>
      <c r="B67" s="197" t="s">
        <v>1063</v>
      </c>
      <c r="C67" s="198"/>
      <c r="D67" s="99"/>
      <c r="E67" s="62"/>
      <c r="F67" s="62"/>
      <c r="G67" s="62"/>
      <c r="H67" s="62"/>
      <c r="I67" s="62"/>
      <c r="J67" s="62"/>
      <c r="K67" s="62"/>
      <c r="L67" s="62"/>
      <c r="M67" s="62"/>
      <c r="N67" s="63">
        <f t="shared" si="0"/>
        <v>0</v>
      </c>
      <c r="O67" s="91" t="s">
        <v>881</v>
      </c>
      <c r="Q67" s="40" t="str">
        <f t="shared" si="1"/>
        <v>0</v>
      </c>
      <c r="R67" s="40" t="str">
        <f t="shared" si="2"/>
        <v>0</v>
      </c>
      <c r="S67" s="40" t="str">
        <f t="shared" si="3"/>
        <v>0</v>
      </c>
      <c r="T67" s="40" t="str">
        <f t="shared" si="4"/>
        <v>0</v>
      </c>
      <c r="U67" s="40" t="str">
        <f t="shared" si="5"/>
        <v>0</v>
      </c>
      <c r="V67" s="40" t="str">
        <f t="shared" si="6"/>
        <v>0</v>
      </c>
      <c r="W67" s="40" t="str">
        <f t="shared" si="7"/>
        <v>0</v>
      </c>
      <c r="X67" s="40" t="str">
        <f t="shared" si="8"/>
        <v>0</v>
      </c>
      <c r="Y67" s="40" t="str">
        <f t="shared" si="9"/>
        <v>0</v>
      </c>
    </row>
    <row r="68" spans="1:25" ht="78" customHeight="1" thickBot="1" x14ac:dyDescent="0.5">
      <c r="A68" s="41">
        <v>63</v>
      </c>
      <c r="B68" s="197" t="s">
        <v>1064</v>
      </c>
      <c r="C68" s="198"/>
      <c r="D68" s="99"/>
      <c r="E68" s="62"/>
      <c r="F68" s="62"/>
      <c r="G68" s="62"/>
      <c r="H68" s="62"/>
      <c r="I68" s="62"/>
      <c r="J68" s="62"/>
      <c r="K68" s="62"/>
      <c r="L68" s="62"/>
      <c r="M68" s="62"/>
      <c r="N68" s="63">
        <f t="shared" si="0"/>
        <v>0</v>
      </c>
      <c r="O68" s="91" t="s">
        <v>883</v>
      </c>
      <c r="Q68" s="40" t="str">
        <f t="shared" si="1"/>
        <v>0</v>
      </c>
      <c r="R68" s="40" t="str">
        <f t="shared" si="2"/>
        <v>0</v>
      </c>
      <c r="S68" s="40" t="str">
        <f t="shared" si="3"/>
        <v>0</v>
      </c>
      <c r="T68" s="40" t="str">
        <f t="shared" si="4"/>
        <v>0</v>
      </c>
      <c r="U68" s="40" t="str">
        <f t="shared" si="5"/>
        <v>0</v>
      </c>
      <c r="V68" s="40" t="str">
        <f t="shared" si="6"/>
        <v>0</v>
      </c>
      <c r="W68" s="40" t="str">
        <f t="shared" si="7"/>
        <v>0</v>
      </c>
      <c r="X68" s="40" t="str">
        <f t="shared" si="8"/>
        <v>0</v>
      </c>
      <c r="Y68" s="40" t="str">
        <f t="shared" si="9"/>
        <v>0</v>
      </c>
    </row>
    <row r="69" spans="1:25" ht="78" customHeight="1" thickBot="1" x14ac:dyDescent="0.5">
      <c r="A69" s="41">
        <v>64</v>
      </c>
      <c r="B69" s="197" t="s">
        <v>1065</v>
      </c>
      <c r="C69" s="198"/>
      <c r="D69" s="99"/>
      <c r="E69" s="62"/>
      <c r="F69" s="62"/>
      <c r="G69" s="62"/>
      <c r="H69" s="62"/>
      <c r="I69" s="62"/>
      <c r="J69" s="62"/>
      <c r="K69" s="62"/>
      <c r="L69" s="62"/>
      <c r="M69" s="62"/>
      <c r="N69" s="63">
        <f t="shared" si="0"/>
        <v>0</v>
      </c>
      <c r="O69" s="91" t="s">
        <v>885</v>
      </c>
      <c r="Q69" s="40" t="str">
        <f t="shared" si="1"/>
        <v>0</v>
      </c>
      <c r="R69" s="40" t="str">
        <f t="shared" si="2"/>
        <v>0</v>
      </c>
      <c r="S69" s="40" t="str">
        <f t="shared" si="3"/>
        <v>0</v>
      </c>
      <c r="T69" s="40" t="str">
        <f t="shared" si="4"/>
        <v>0</v>
      </c>
      <c r="U69" s="40" t="str">
        <f t="shared" si="5"/>
        <v>0</v>
      </c>
      <c r="V69" s="40" t="str">
        <f t="shared" si="6"/>
        <v>0</v>
      </c>
      <c r="W69" s="40" t="str">
        <f t="shared" si="7"/>
        <v>0</v>
      </c>
      <c r="X69" s="40" t="str">
        <f t="shared" si="8"/>
        <v>0</v>
      </c>
      <c r="Y69" s="40" t="str">
        <f t="shared" si="9"/>
        <v>0</v>
      </c>
    </row>
    <row r="70" spans="1:25" ht="78" customHeight="1" thickBot="1" x14ac:dyDescent="0.5">
      <c r="A70" s="41">
        <v>65</v>
      </c>
      <c r="B70" s="197" t="s">
        <v>1066</v>
      </c>
      <c r="C70" s="198"/>
      <c r="D70" s="99"/>
      <c r="E70" s="62"/>
      <c r="F70" s="62"/>
      <c r="G70" s="62"/>
      <c r="H70" s="62"/>
      <c r="I70" s="62"/>
      <c r="J70" s="62"/>
      <c r="K70" s="62"/>
      <c r="L70" s="62"/>
      <c r="M70" s="62"/>
      <c r="N70" s="63">
        <f t="shared" si="0"/>
        <v>0</v>
      </c>
      <c r="O70" s="91" t="s">
        <v>887</v>
      </c>
      <c r="Q70" s="40" t="str">
        <f t="shared" si="1"/>
        <v>0</v>
      </c>
      <c r="R70" s="40" t="str">
        <f t="shared" si="2"/>
        <v>0</v>
      </c>
      <c r="S70" s="40" t="str">
        <f t="shared" si="3"/>
        <v>0</v>
      </c>
      <c r="T70" s="40" t="str">
        <f t="shared" si="4"/>
        <v>0</v>
      </c>
      <c r="U70" s="40" t="str">
        <f t="shared" si="5"/>
        <v>0</v>
      </c>
      <c r="V70" s="40" t="str">
        <f t="shared" si="6"/>
        <v>0</v>
      </c>
      <c r="W70" s="40" t="str">
        <f t="shared" si="7"/>
        <v>0</v>
      </c>
      <c r="X70" s="40" t="str">
        <f t="shared" si="8"/>
        <v>0</v>
      </c>
      <c r="Y70" s="40" t="str">
        <f t="shared" si="9"/>
        <v>0</v>
      </c>
    </row>
    <row r="71" spans="1:25" ht="78" customHeight="1" thickBot="1" x14ac:dyDescent="0.5">
      <c r="A71" s="41">
        <v>66</v>
      </c>
      <c r="B71" s="197" t="s">
        <v>1067</v>
      </c>
      <c r="C71" s="198"/>
      <c r="D71" s="99"/>
      <c r="E71" s="62"/>
      <c r="F71" s="62"/>
      <c r="G71" s="62"/>
      <c r="H71" s="62"/>
      <c r="I71" s="62"/>
      <c r="J71" s="62"/>
      <c r="K71" s="62"/>
      <c r="L71" s="62"/>
      <c r="M71" s="62"/>
      <c r="N71" s="63">
        <f t="shared" si="0"/>
        <v>0</v>
      </c>
      <c r="O71" s="91" t="s">
        <v>889</v>
      </c>
      <c r="Q71" s="40" t="str">
        <f t="shared" si="1"/>
        <v>0</v>
      </c>
      <c r="R71" s="40" t="str">
        <f t="shared" si="2"/>
        <v>0</v>
      </c>
      <c r="S71" s="40" t="str">
        <f t="shared" si="3"/>
        <v>0</v>
      </c>
      <c r="T71" s="40" t="str">
        <f t="shared" si="4"/>
        <v>0</v>
      </c>
      <c r="U71" s="40" t="str">
        <f t="shared" si="5"/>
        <v>0</v>
      </c>
      <c r="V71" s="40" t="str">
        <f t="shared" si="6"/>
        <v>0</v>
      </c>
      <c r="W71" s="40" t="str">
        <f t="shared" si="7"/>
        <v>0</v>
      </c>
      <c r="X71" s="40" t="str">
        <f t="shared" si="8"/>
        <v>0</v>
      </c>
      <c r="Y71" s="40" t="str">
        <f t="shared" si="9"/>
        <v>0</v>
      </c>
    </row>
    <row r="72" spans="1:25" ht="94.5" customHeight="1" thickBot="1" x14ac:dyDescent="0.5">
      <c r="A72" s="41">
        <v>67</v>
      </c>
      <c r="B72" s="197" t="s">
        <v>1068</v>
      </c>
      <c r="C72" s="198"/>
      <c r="D72" s="99"/>
      <c r="E72" s="62"/>
      <c r="F72" s="62"/>
      <c r="G72" s="62"/>
      <c r="H72" s="62"/>
      <c r="I72" s="62"/>
      <c r="J72" s="62"/>
      <c r="K72" s="62"/>
      <c r="L72" s="62"/>
      <c r="M72" s="62"/>
      <c r="N72" s="63">
        <f t="shared" ref="N72:N99" si="10">(D72/2)</f>
        <v>0</v>
      </c>
      <c r="O72" s="91" t="s">
        <v>891</v>
      </c>
      <c r="Q72" s="40" t="str">
        <f t="shared" ref="Q72:Q99" si="11">IF(AND(E72 &gt; 0, E72 &lt; N72), "1", "0")</f>
        <v>0</v>
      </c>
      <c r="R72" s="40" t="str">
        <f t="shared" ref="R72:R99" si="12">IF(AND(F72 &gt; 0, F72 &lt; N72), "1", "0")</f>
        <v>0</v>
      </c>
      <c r="S72" s="40" t="str">
        <f t="shared" ref="S72:S99" si="13">IF(AND(G72 &gt; 0, G72 &lt; N72), "1", "0")</f>
        <v>0</v>
      </c>
      <c r="T72" s="40" t="str">
        <f t="shared" ref="T72:T99" si="14">IF(AND(H72 &gt; 0, H72 &lt; N72), "1", "0")</f>
        <v>0</v>
      </c>
      <c r="U72" s="40" t="str">
        <f t="shared" ref="U72:U99" si="15">IF(AND(I72 &gt; 0, I72 &lt; N72), "1", "0")</f>
        <v>0</v>
      </c>
      <c r="V72" s="40" t="str">
        <f t="shared" ref="V72:V99" si="16">IF(AND(J72 &gt; 0, J72 &lt; N72), "1", "0")</f>
        <v>0</v>
      </c>
      <c r="W72" s="40" t="str">
        <f t="shared" ref="W72:W99" si="17">IF(AND(K72 &gt; 0, K72 &lt; N72), "1", "0")</f>
        <v>0</v>
      </c>
      <c r="X72" s="40" t="str">
        <f t="shared" ref="X72:X99" si="18">IF(AND(L72 &gt; 0, L72 &lt; N72), "1", "0")</f>
        <v>0</v>
      </c>
      <c r="Y72" s="40" t="str">
        <f t="shared" ref="Y72:Y99" si="19">IF(AND(M72 &gt; 0, M72 &lt; N72), "1", "0")</f>
        <v>0</v>
      </c>
    </row>
    <row r="73" spans="1:25" ht="94.5" customHeight="1" thickBot="1" x14ac:dyDescent="0.5">
      <c r="A73" s="41">
        <v>68</v>
      </c>
      <c r="B73" s="197" t="s">
        <v>1069</v>
      </c>
      <c r="C73" s="198"/>
      <c r="D73" s="99"/>
      <c r="E73" s="62"/>
      <c r="F73" s="62"/>
      <c r="G73" s="62"/>
      <c r="H73" s="62"/>
      <c r="I73" s="62"/>
      <c r="J73" s="62"/>
      <c r="K73" s="62"/>
      <c r="L73" s="62"/>
      <c r="M73" s="62"/>
      <c r="N73" s="63">
        <f t="shared" si="10"/>
        <v>0</v>
      </c>
      <c r="O73" s="91" t="s">
        <v>892</v>
      </c>
      <c r="Q73" s="40" t="str">
        <f t="shared" si="11"/>
        <v>0</v>
      </c>
      <c r="R73" s="40" t="str">
        <f t="shared" si="12"/>
        <v>0</v>
      </c>
      <c r="S73" s="40" t="str">
        <f t="shared" si="13"/>
        <v>0</v>
      </c>
      <c r="T73" s="40" t="str">
        <f t="shared" si="14"/>
        <v>0</v>
      </c>
      <c r="U73" s="40" t="str">
        <f t="shared" si="15"/>
        <v>0</v>
      </c>
      <c r="V73" s="40" t="str">
        <f t="shared" si="16"/>
        <v>0</v>
      </c>
      <c r="W73" s="40" t="str">
        <f t="shared" si="17"/>
        <v>0</v>
      </c>
      <c r="X73" s="40" t="str">
        <f t="shared" si="18"/>
        <v>0</v>
      </c>
      <c r="Y73" s="40" t="str">
        <f t="shared" si="19"/>
        <v>0</v>
      </c>
    </row>
    <row r="74" spans="1:25" ht="94.5" customHeight="1" thickBot="1" x14ac:dyDescent="0.5">
      <c r="A74" s="41">
        <v>69</v>
      </c>
      <c r="B74" s="197" t="s">
        <v>1070</v>
      </c>
      <c r="C74" s="198"/>
      <c r="D74" s="99"/>
      <c r="E74" s="62"/>
      <c r="F74" s="62"/>
      <c r="G74" s="62"/>
      <c r="H74" s="62"/>
      <c r="I74" s="62"/>
      <c r="J74" s="62"/>
      <c r="K74" s="62"/>
      <c r="L74" s="62"/>
      <c r="M74" s="62"/>
      <c r="N74" s="63">
        <f t="shared" si="10"/>
        <v>0</v>
      </c>
      <c r="O74" s="91" t="s">
        <v>895</v>
      </c>
      <c r="Q74" s="40" t="str">
        <f t="shared" si="11"/>
        <v>0</v>
      </c>
      <c r="R74" s="40" t="str">
        <f t="shared" si="12"/>
        <v>0</v>
      </c>
      <c r="S74" s="40" t="str">
        <f t="shared" si="13"/>
        <v>0</v>
      </c>
      <c r="T74" s="40" t="str">
        <f t="shared" si="14"/>
        <v>0</v>
      </c>
      <c r="U74" s="40" t="str">
        <f t="shared" si="15"/>
        <v>0</v>
      </c>
      <c r="V74" s="40" t="str">
        <f t="shared" si="16"/>
        <v>0</v>
      </c>
      <c r="W74" s="40" t="str">
        <f t="shared" si="17"/>
        <v>0</v>
      </c>
      <c r="X74" s="40" t="str">
        <f t="shared" si="18"/>
        <v>0</v>
      </c>
      <c r="Y74" s="40" t="str">
        <f t="shared" si="19"/>
        <v>0</v>
      </c>
    </row>
    <row r="75" spans="1:25" ht="131.65" customHeight="1" thickBot="1" x14ac:dyDescent="0.5">
      <c r="A75" s="41">
        <v>70</v>
      </c>
      <c r="B75" s="197" t="s">
        <v>1071</v>
      </c>
      <c r="C75" s="198"/>
      <c r="D75" s="99"/>
      <c r="E75" s="62"/>
      <c r="F75" s="62"/>
      <c r="G75" s="62"/>
      <c r="H75" s="62"/>
      <c r="I75" s="62"/>
      <c r="J75" s="62"/>
      <c r="K75" s="62"/>
      <c r="L75" s="62"/>
      <c r="M75" s="62"/>
      <c r="N75" s="63">
        <f t="shared" si="10"/>
        <v>0</v>
      </c>
      <c r="O75" s="91" t="s">
        <v>909</v>
      </c>
      <c r="Q75" s="40" t="str">
        <f t="shared" si="11"/>
        <v>0</v>
      </c>
      <c r="R75" s="40" t="str">
        <f t="shared" si="12"/>
        <v>0</v>
      </c>
      <c r="S75" s="40" t="str">
        <f t="shared" si="13"/>
        <v>0</v>
      </c>
      <c r="T75" s="40" t="str">
        <f t="shared" si="14"/>
        <v>0</v>
      </c>
      <c r="U75" s="40" t="str">
        <f t="shared" si="15"/>
        <v>0</v>
      </c>
      <c r="V75" s="40" t="str">
        <f t="shared" si="16"/>
        <v>0</v>
      </c>
      <c r="W75" s="40" t="str">
        <f t="shared" si="17"/>
        <v>0</v>
      </c>
      <c r="X75" s="40" t="str">
        <f t="shared" si="18"/>
        <v>0</v>
      </c>
      <c r="Y75" s="40" t="str">
        <f t="shared" si="19"/>
        <v>0</v>
      </c>
    </row>
    <row r="76" spans="1:25" ht="123.75" customHeight="1" thickBot="1" x14ac:dyDescent="0.5">
      <c r="A76" s="41">
        <v>71</v>
      </c>
      <c r="B76" s="197" t="s">
        <v>1072</v>
      </c>
      <c r="C76" s="198"/>
      <c r="D76" s="99"/>
      <c r="E76" s="62"/>
      <c r="F76" s="62"/>
      <c r="G76" s="62"/>
      <c r="H76" s="62"/>
      <c r="I76" s="62"/>
      <c r="J76" s="62"/>
      <c r="K76" s="62"/>
      <c r="L76" s="62"/>
      <c r="M76" s="62"/>
      <c r="N76" s="63">
        <f t="shared" si="10"/>
        <v>0</v>
      </c>
      <c r="O76" s="91" t="s">
        <v>967</v>
      </c>
      <c r="Q76" s="40" t="str">
        <f t="shared" si="11"/>
        <v>0</v>
      </c>
      <c r="R76" s="40" t="str">
        <f t="shared" si="12"/>
        <v>0</v>
      </c>
      <c r="S76" s="40" t="str">
        <f t="shared" si="13"/>
        <v>0</v>
      </c>
      <c r="T76" s="40" t="str">
        <f t="shared" si="14"/>
        <v>0</v>
      </c>
      <c r="U76" s="40" t="str">
        <f t="shared" si="15"/>
        <v>0</v>
      </c>
      <c r="V76" s="40" t="str">
        <f t="shared" si="16"/>
        <v>0</v>
      </c>
      <c r="W76" s="40" t="str">
        <f t="shared" si="17"/>
        <v>0</v>
      </c>
      <c r="X76" s="40" t="str">
        <f t="shared" si="18"/>
        <v>0</v>
      </c>
      <c r="Y76" s="40" t="str">
        <f t="shared" si="19"/>
        <v>0</v>
      </c>
    </row>
    <row r="77" spans="1:25" ht="76.150000000000006" customHeight="1" thickBot="1" x14ac:dyDescent="0.5">
      <c r="A77" s="41">
        <v>72</v>
      </c>
      <c r="B77" s="197" t="s">
        <v>1073</v>
      </c>
      <c r="C77" s="198"/>
      <c r="D77" s="99"/>
      <c r="E77" s="62"/>
      <c r="F77" s="62"/>
      <c r="G77" s="62"/>
      <c r="H77" s="62"/>
      <c r="I77" s="62"/>
      <c r="J77" s="62"/>
      <c r="K77" s="62"/>
      <c r="L77" s="62"/>
      <c r="M77" s="62"/>
      <c r="N77" s="63">
        <f t="shared" si="10"/>
        <v>0</v>
      </c>
      <c r="O77" s="91" t="s">
        <v>968</v>
      </c>
      <c r="Q77" s="40" t="str">
        <f t="shared" si="11"/>
        <v>0</v>
      </c>
      <c r="R77" s="40" t="str">
        <f t="shared" si="12"/>
        <v>0</v>
      </c>
      <c r="S77" s="40" t="str">
        <f t="shared" si="13"/>
        <v>0</v>
      </c>
      <c r="T77" s="40" t="str">
        <f t="shared" si="14"/>
        <v>0</v>
      </c>
      <c r="U77" s="40" t="str">
        <f t="shared" si="15"/>
        <v>0</v>
      </c>
      <c r="V77" s="40" t="str">
        <f t="shared" si="16"/>
        <v>0</v>
      </c>
      <c r="W77" s="40" t="str">
        <f t="shared" si="17"/>
        <v>0</v>
      </c>
      <c r="X77" s="40" t="str">
        <f t="shared" si="18"/>
        <v>0</v>
      </c>
      <c r="Y77" s="40" t="str">
        <f t="shared" si="19"/>
        <v>0</v>
      </c>
    </row>
    <row r="78" spans="1:25" ht="70.5" customHeight="1" thickBot="1" x14ac:dyDescent="0.5">
      <c r="A78" s="41">
        <v>73</v>
      </c>
      <c r="B78" s="197" t="s">
        <v>1074</v>
      </c>
      <c r="C78" s="198"/>
      <c r="D78" s="99"/>
      <c r="E78" s="62"/>
      <c r="F78" s="62"/>
      <c r="G78" s="62"/>
      <c r="H78" s="62"/>
      <c r="I78" s="62"/>
      <c r="J78" s="62"/>
      <c r="K78" s="62"/>
      <c r="L78" s="62"/>
      <c r="M78" s="62"/>
      <c r="N78" s="63">
        <f t="shared" si="10"/>
        <v>0</v>
      </c>
      <c r="O78" s="91" t="s">
        <v>969</v>
      </c>
      <c r="Q78" s="40" t="str">
        <f t="shared" si="11"/>
        <v>0</v>
      </c>
      <c r="R78" s="40" t="str">
        <f t="shared" si="12"/>
        <v>0</v>
      </c>
      <c r="S78" s="40" t="str">
        <f t="shared" si="13"/>
        <v>0</v>
      </c>
      <c r="T78" s="40" t="str">
        <f t="shared" si="14"/>
        <v>0</v>
      </c>
      <c r="U78" s="40" t="str">
        <f t="shared" si="15"/>
        <v>0</v>
      </c>
      <c r="V78" s="40" t="str">
        <f t="shared" si="16"/>
        <v>0</v>
      </c>
      <c r="W78" s="40" t="str">
        <f t="shared" si="17"/>
        <v>0</v>
      </c>
      <c r="X78" s="40" t="str">
        <f t="shared" si="18"/>
        <v>0</v>
      </c>
      <c r="Y78" s="40" t="str">
        <f t="shared" si="19"/>
        <v>0</v>
      </c>
    </row>
    <row r="79" spans="1:25" ht="70.5" customHeight="1" thickBot="1" x14ac:dyDescent="0.5">
      <c r="A79" s="41">
        <v>74</v>
      </c>
      <c r="B79" s="197" t="s">
        <v>1075</v>
      </c>
      <c r="C79" s="198"/>
      <c r="D79" s="99"/>
      <c r="E79" s="62"/>
      <c r="F79" s="62"/>
      <c r="G79" s="62"/>
      <c r="H79" s="62"/>
      <c r="I79" s="62"/>
      <c r="J79" s="62"/>
      <c r="K79" s="62"/>
      <c r="L79" s="62"/>
      <c r="M79" s="62"/>
      <c r="N79" s="63">
        <f t="shared" si="10"/>
        <v>0</v>
      </c>
      <c r="O79" s="91" t="s">
        <v>970</v>
      </c>
      <c r="Q79" s="40" t="str">
        <f t="shared" si="11"/>
        <v>0</v>
      </c>
      <c r="R79" s="40" t="str">
        <f t="shared" si="12"/>
        <v>0</v>
      </c>
      <c r="S79" s="40" t="str">
        <f t="shared" si="13"/>
        <v>0</v>
      </c>
      <c r="T79" s="40" t="str">
        <f t="shared" si="14"/>
        <v>0</v>
      </c>
      <c r="U79" s="40" t="str">
        <f t="shared" si="15"/>
        <v>0</v>
      </c>
      <c r="V79" s="40" t="str">
        <f t="shared" si="16"/>
        <v>0</v>
      </c>
      <c r="W79" s="40" t="str">
        <f t="shared" si="17"/>
        <v>0</v>
      </c>
      <c r="X79" s="40" t="str">
        <f t="shared" si="18"/>
        <v>0</v>
      </c>
      <c r="Y79" s="40" t="str">
        <f t="shared" si="19"/>
        <v>0</v>
      </c>
    </row>
    <row r="80" spans="1:25" ht="70.5" customHeight="1" thickBot="1" x14ac:dyDescent="0.5">
      <c r="A80" s="41">
        <v>75</v>
      </c>
      <c r="B80" s="197" t="s">
        <v>1076</v>
      </c>
      <c r="C80" s="198"/>
      <c r="D80" s="99"/>
      <c r="E80" s="62"/>
      <c r="F80" s="62"/>
      <c r="G80" s="62"/>
      <c r="H80" s="62"/>
      <c r="I80" s="62"/>
      <c r="J80" s="62"/>
      <c r="K80" s="62"/>
      <c r="L80" s="62"/>
      <c r="M80" s="62"/>
      <c r="N80" s="63">
        <f t="shared" si="10"/>
        <v>0</v>
      </c>
      <c r="O80" s="91" t="s">
        <v>971</v>
      </c>
      <c r="Q80" s="40" t="str">
        <f t="shared" si="11"/>
        <v>0</v>
      </c>
      <c r="R80" s="40" t="str">
        <f t="shared" si="12"/>
        <v>0</v>
      </c>
      <c r="S80" s="40" t="str">
        <f t="shared" si="13"/>
        <v>0</v>
      </c>
      <c r="T80" s="40" t="str">
        <f t="shared" si="14"/>
        <v>0</v>
      </c>
      <c r="U80" s="40" t="str">
        <f t="shared" si="15"/>
        <v>0</v>
      </c>
      <c r="V80" s="40" t="str">
        <f t="shared" si="16"/>
        <v>0</v>
      </c>
      <c r="W80" s="40" t="str">
        <f t="shared" si="17"/>
        <v>0</v>
      </c>
      <c r="X80" s="40" t="str">
        <f t="shared" si="18"/>
        <v>0</v>
      </c>
      <c r="Y80" s="40" t="str">
        <f t="shared" si="19"/>
        <v>0</v>
      </c>
    </row>
    <row r="81" spans="1:25" ht="82.15" customHeight="1" thickBot="1" x14ac:dyDescent="0.5">
      <c r="A81" s="41">
        <v>76</v>
      </c>
      <c r="B81" s="197" t="s">
        <v>1077</v>
      </c>
      <c r="C81" s="198"/>
      <c r="D81" s="99"/>
      <c r="E81" s="62"/>
      <c r="F81" s="62"/>
      <c r="G81" s="62"/>
      <c r="H81" s="62"/>
      <c r="I81" s="62"/>
      <c r="J81" s="62"/>
      <c r="K81" s="62"/>
      <c r="L81" s="62"/>
      <c r="M81" s="62"/>
      <c r="N81" s="63">
        <f t="shared" si="10"/>
        <v>0</v>
      </c>
      <c r="O81" s="91" t="s">
        <v>972</v>
      </c>
      <c r="Q81" s="40" t="str">
        <f t="shared" si="11"/>
        <v>0</v>
      </c>
      <c r="R81" s="40" t="str">
        <f t="shared" si="12"/>
        <v>0</v>
      </c>
      <c r="S81" s="40" t="str">
        <f t="shared" si="13"/>
        <v>0</v>
      </c>
      <c r="T81" s="40" t="str">
        <f t="shared" si="14"/>
        <v>0</v>
      </c>
      <c r="U81" s="40" t="str">
        <f t="shared" si="15"/>
        <v>0</v>
      </c>
      <c r="V81" s="40" t="str">
        <f t="shared" si="16"/>
        <v>0</v>
      </c>
      <c r="W81" s="40" t="str">
        <f t="shared" si="17"/>
        <v>0</v>
      </c>
      <c r="X81" s="40" t="str">
        <f t="shared" si="18"/>
        <v>0</v>
      </c>
      <c r="Y81" s="40" t="str">
        <f t="shared" si="19"/>
        <v>0</v>
      </c>
    </row>
    <row r="82" spans="1:25" ht="82.15" customHeight="1" thickBot="1" x14ac:dyDescent="0.5">
      <c r="A82" s="41">
        <v>77</v>
      </c>
      <c r="B82" s="197" t="s">
        <v>1078</v>
      </c>
      <c r="C82" s="198"/>
      <c r="D82" s="99"/>
      <c r="E82" s="62"/>
      <c r="F82" s="62"/>
      <c r="G82" s="62"/>
      <c r="H82" s="62"/>
      <c r="I82" s="62"/>
      <c r="J82" s="62"/>
      <c r="K82" s="62"/>
      <c r="L82" s="62"/>
      <c r="M82" s="62"/>
      <c r="N82" s="63">
        <f t="shared" si="10"/>
        <v>0</v>
      </c>
      <c r="O82" s="91" t="s">
        <v>973</v>
      </c>
      <c r="Q82" s="40" t="str">
        <f t="shared" si="11"/>
        <v>0</v>
      </c>
      <c r="R82" s="40" t="str">
        <f t="shared" si="12"/>
        <v>0</v>
      </c>
      <c r="S82" s="40" t="str">
        <f t="shared" si="13"/>
        <v>0</v>
      </c>
      <c r="T82" s="40" t="str">
        <f t="shared" si="14"/>
        <v>0</v>
      </c>
      <c r="U82" s="40" t="str">
        <f t="shared" si="15"/>
        <v>0</v>
      </c>
      <c r="V82" s="40" t="str">
        <f t="shared" si="16"/>
        <v>0</v>
      </c>
      <c r="W82" s="40" t="str">
        <f t="shared" si="17"/>
        <v>0</v>
      </c>
      <c r="X82" s="40" t="str">
        <f t="shared" si="18"/>
        <v>0</v>
      </c>
      <c r="Y82" s="40" t="str">
        <f t="shared" si="19"/>
        <v>0</v>
      </c>
    </row>
    <row r="83" spans="1:25" ht="82.15" customHeight="1" thickBot="1" x14ac:dyDescent="0.5">
      <c r="A83" s="41">
        <v>78</v>
      </c>
      <c r="B83" s="197" t="s">
        <v>1079</v>
      </c>
      <c r="C83" s="198"/>
      <c r="D83" s="99"/>
      <c r="E83" s="62"/>
      <c r="F83" s="62"/>
      <c r="G83" s="62"/>
      <c r="H83" s="62"/>
      <c r="I83" s="62"/>
      <c r="J83" s="62"/>
      <c r="K83" s="62"/>
      <c r="L83" s="62"/>
      <c r="M83" s="62"/>
      <c r="N83" s="63">
        <f t="shared" si="10"/>
        <v>0</v>
      </c>
      <c r="O83" s="91" t="s">
        <v>974</v>
      </c>
      <c r="Q83" s="40" t="str">
        <f t="shared" si="11"/>
        <v>0</v>
      </c>
      <c r="R83" s="40" t="str">
        <f t="shared" si="12"/>
        <v>0</v>
      </c>
      <c r="S83" s="40" t="str">
        <f t="shared" si="13"/>
        <v>0</v>
      </c>
      <c r="T83" s="40" t="str">
        <f t="shared" si="14"/>
        <v>0</v>
      </c>
      <c r="U83" s="40" t="str">
        <f t="shared" si="15"/>
        <v>0</v>
      </c>
      <c r="V83" s="40" t="str">
        <f t="shared" si="16"/>
        <v>0</v>
      </c>
      <c r="W83" s="40" t="str">
        <f t="shared" si="17"/>
        <v>0</v>
      </c>
      <c r="X83" s="40" t="str">
        <f t="shared" si="18"/>
        <v>0</v>
      </c>
      <c r="Y83" s="40" t="str">
        <f t="shared" si="19"/>
        <v>0</v>
      </c>
    </row>
    <row r="84" spans="1:25" ht="82.15" customHeight="1" thickBot="1" x14ac:dyDescent="0.5">
      <c r="A84" s="41">
        <v>79</v>
      </c>
      <c r="B84" s="197" t="s">
        <v>1080</v>
      </c>
      <c r="C84" s="198"/>
      <c r="D84" s="99"/>
      <c r="E84" s="62"/>
      <c r="F84" s="62"/>
      <c r="G84" s="62"/>
      <c r="H84" s="62"/>
      <c r="I84" s="62"/>
      <c r="J84" s="62"/>
      <c r="K84" s="62"/>
      <c r="L84" s="62"/>
      <c r="M84" s="62"/>
      <c r="N84" s="63">
        <f t="shared" si="10"/>
        <v>0</v>
      </c>
      <c r="O84" s="91" t="s">
        <v>975</v>
      </c>
      <c r="Q84" s="40" t="str">
        <f t="shared" si="11"/>
        <v>0</v>
      </c>
      <c r="R84" s="40" t="str">
        <f t="shared" si="12"/>
        <v>0</v>
      </c>
      <c r="S84" s="40" t="str">
        <f t="shared" si="13"/>
        <v>0</v>
      </c>
      <c r="T84" s="40" t="str">
        <f t="shared" si="14"/>
        <v>0</v>
      </c>
      <c r="U84" s="40" t="str">
        <f t="shared" si="15"/>
        <v>0</v>
      </c>
      <c r="V84" s="40" t="str">
        <f t="shared" si="16"/>
        <v>0</v>
      </c>
      <c r="W84" s="40" t="str">
        <f t="shared" si="17"/>
        <v>0</v>
      </c>
      <c r="X84" s="40" t="str">
        <f t="shared" si="18"/>
        <v>0</v>
      </c>
      <c r="Y84" s="40" t="str">
        <f t="shared" si="19"/>
        <v>0</v>
      </c>
    </row>
    <row r="85" spans="1:25" ht="82.15" customHeight="1" thickBot="1" x14ac:dyDescent="0.5">
      <c r="A85" s="41">
        <v>80</v>
      </c>
      <c r="B85" s="197" t="s">
        <v>1081</v>
      </c>
      <c r="C85" s="198"/>
      <c r="D85" s="99"/>
      <c r="E85" s="62"/>
      <c r="F85" s="62"/>
      <c r="G85" s="62"/>
      <c r="H85" s="62"/>
      <c r="I85" s="62"/>
      <c r="J85" s="62"/>
      <c r="K85" s="62"/>
      <c r="L85" s="62"/>
      <c r="M85" s="62"/>
      <c r="N85" s="63">
        <f t="shared" si="10"/>
        <v>0</v>
      </c>
      <c r="O85" s="91" t="s">
        <v>976</v>
      </c>
      <c r="Q85" s="40" t="str">
        <f t="shared" si="11"/>
        <v>0</v>
      </c>
      <c r="R85" s="40" t="str">
        <f t="shared" si="12"/>
        <v>0</v>
      </c>
      <c r="S85" s="40" t="str">
        <f t="shared" si="13"/>
        <v>0</v>
      </c>
      <c r="T85" s="40" t="str">
        <f t="shared" si="14"/>
        <v>0</v>
      </c>
      <c r="U85" s="40" t="str">
        <f t="shared" si="15"/>
        <v>0</v>
      </c>
      <c r="V85" s="40" t="str">
        <f t="shared" si="16"/>
        <v>0</v>
      </c>
      <c r="W85" s="40" t="str">
        <f t="shared" si="17"/>
        <v>0</v>
      </c>
      <c r="X85" s="40" t="str">
        <f t="shared" si="18"/>
        <v>0</v>
      </c>
      <c r="Y85" s="40" t="str">
        <f t="shared" si="19"/>
        <v>0</v>
      </c>
    </row>
    <row r="86" spans="1:25" ht="73.900000000000006" customHeight="1" thickBot="1" x14ac:dyDescent="0.5">
      <c r="A86" s="41">
        <v>81</v>
      </c>
      <c r="B86" s="197" t="s">
        <v>1082</v>
      </c>
      <c r="C86" s="198"/>
      <c r="D86" s="99"/>
      <c r="E86" s="62"/>
      <c r="F86" s="62"/>
      <c r="G86" s="62"/>
      <c r="H86" s="62"/>
      <c r="I86" s="62"/>
      <c r="J86" s="62"/>
      <c r="K86" s="62"/>
      <c r="L86" s="62"/>
      <c r="M86" s="62"/>
      <c r="N86" s="63">
        <f t="shared" si="10"/>
        <v>0</v>
      </c>
      <c r="O86" s="91" t="s">
        <v>977</v>
      </c>
      <c r="Q86" s="40" t="str">
        <f t="shared" si="11"/>
        <v>0</v>
      </c>
      <c r="R86" s="40" t="str">
        <f t="shared" si="12"/>
        <v>0</v>
      </c>
      <c r="S86" s="40" t="str">
        <f t="shared" si="13"/>
        <v>0</v>
      </c>
      <c r="T86" s="40" t="str">
        <f t="shared" si="14"/>
        <v>0</v>
      </c>
      <c r="U86" s="40" t="str">
        <f t="shared" si="15"/>
        <v>0</v>
      </c>
      <c r="V86" s="40" t="str">
        <f t="shared" si="16"/>
        <v>0</v>
      </c>
      <c r="W86" s="40" t="str">
        <f t="shared" si="17"/>
        <v>0</v>
      </c>
      <c r="X86" s="40" t="str">
        <f t="shared" si="18"/>
        <v>0</v>
      </c>
      <c r="Y86" s="40" t="str">
        <f t="shared" si="19"/>
        <v>0</v>
      </c>
    </row>
    <row r="87" spans="1:25" ht="73.900000000000006" customHeight="1" thickBot="1" x14ac:dyDescent="0.5">
      <c r="A87" s="41">
        <v>82</v>
      </c>
      <c r="B87" s="197" t="s">
        <v>1083</v>
      </c>
      <c r="C87" s="198"/>
      <c r="D87" s="99"/>
      <c r="E87" s="62"/>
      <c r="F87" s="62"/>
      <c r="G87" s="62"/>
      <c r="H87" s="62"/>
      <c r="I87" s="62"/>
      <c r="J87" s="62"/>
      <c r="K87" s="62"/>
      <c r="L87" s="62"/>
      <c r="M87" s="62"/>
      <c r="N87" s="63">
        <f t="shared" si="10"/>
        <v>0</v>
      </c>
      <c r="O87" s="91" t="s">
        <v>979</v>
      </c>
      <c r="Q87" s="40" t="str">
        <f t="shared" si="11"/>
        <v>0</v>
      </c>
      <c r="R87" s="40" t="str">
        <f t="shared" si="12"/>
        <v>0</v>
      </c>
      <c r="S87" s="40" t="str">
        <f t="shared" si="13"/>
        <v>0</v>
      </c>
      <c r="T87" s="40" t="str">
        <f t="shared" si="14"/>
        <v>0</v>
      </c>
      <c r="U87" s="40" t="str">
        <f t="shared" si="15"/>
        <v>0</v>
      </c>
      <c r="V87" s="40" t="str">
        <f t="shared" si="16"/>
        <v>0</v>
      </c>
      <c r="W87" s="40" t="str">
        <f t="shared" si="17"/>
        <v>0</v>
      </c>
      <c r="X87" s="40" t="str">
        <f t="shared" si="18"/>
        <v>0</v>
      </c>
      <c r="Y87" s="40" t="str">
        <f t="shared" si="19"/>
        <v>0</v>
      </c>
    </row>
    <row r="88" spans="1:25" ht="73.900000000000006" customHeight="1" thickBot="1" x14ac:dyDescent="0.5">
      <c r="A88" s="41">
        <v>83</v>
      </c>
      <c r="B88" s="197" t="s">
        <v>1084</v>
      </c>
      <c r="C88" s="198"/>
      <c r="D88" s="99"/>
      <c r="E88" s="62"/>
      <c r="F88" s="62"/>
      <c r="G88" s="62"/>
      <c r="H88" s="62"/>
      <c r="I88" s="62"/>
      <c r="J88" s="62"/>
      <c r="K88" s="62"/>
      <c r="L88" s="62"/>
      <c r="M88" s="62"/>
      <c r="N88" s="63">
        <f t="shared" si="10"/>
        <v>0</v>
      </c>
      <c r="O88" s="91" t="s">
        <v>981</v>
      </c>
      <c r="Q88" s="40" t="str">
        <f t="shared" si="11"/>
        <v>0</v>
      </c>
      <c r="R88" s="40" t="str">
        <f t="shared" si="12"/>
        <v>0</v>
      </c>
      <c r="S88" s="40" t="str">
        <f t="shared" si="13"/>
        <v>0</v>
      </c>
      <c r="T88" s="40" t="str">
        <f t="shared" si="14"/>
        <v>0</v>
      </c>
      <c r="U88" s="40" t="str">
        <f t="shared" si="15"/>
        <v>0</v>
      </c>
      <c r="V88" s="40" t="str">
        <f t="shared" si="16"/>
        <v>0</v>
      </c>
      <c r="W88" s="40" t="str">
        <f t="shared" si="17"/>
        <v>0</v>
      </c>
      <c r="X88" s="40" t="str">
        <f t="shared" si="18"/>
        <v>0</v>
      </c>
      <c r="Y88" s="40" t="str">
        <f t="shared" si="19"/>
        <v>0</v>
      </c>
    </row>
    <row r="89" spans="1:25" ht="73.900000000000006" customHeight="1" thickBot="1" x14ac:dyDescent="0.5">
      <c r="A89" s="41">
        <v>84</v>
      </c>
      <c r="B89" s="197" t="s">
        <v>1085</v>
      </c>
      <c r="C89" s="198"/>
      <c r="D89" s="99"/>
      <c r="E89" s="62"/>
      <c r="F89" s="62"/>
      <c r="G89" s="62"/>
      <c r="H89" s="62"/>
      <c r="I89" s="62"/>
      <c r="J89" s="62"/>
      <c r="K89" s="62"/>
      <c r="L89" s="62"/>
      <c r="M89" s="62"/>
      <c r="N89" s="63">
        <f t="shared" si="10"/>
        <v>0</v>
      </c>
      <c r="O89" s="91" t="s">
        <v>985</v>
      </c>
      <c r="Q89" s="40" t="str">
        <f t="shared" si="11"/>
        <v>0</v>
      </c>
      <c r="R89" s="40" t="str">
        <f t="shared" si="12"/>
        <v>0</v>
      </c>
      <c r="S89" s="40" t="str">
        <f t="shared" si="13"/>
        <v>0</v>
      </c>
      <c r="T89" s="40" t="str">
        <f t="shared" si="14"/>
        <v>0</v>
      </c>
      <c r="U89" s="40" t="str">
        <f t="shared" si="15"/>
        <v>0</v>
      </c>
      <c r="V89" s="40" t="str">
        <f t="shared" si="16"/>
        <v>0</v>
      </c>
      <c r="W89" s="40" t="str">
        <f t="shared" si="17"/>
        <v>0</v>
      </c>
      <c r="X89" s="40" t="str">
        <f t="shared" si="18"/>
        <v>0</v>
      </c>
      <c r="Y89" s="40" t="str">
        <f t="shared" si="19"/>
        <v>0</v>
      </c>
    </row>
    <row r="90" spans="1:25" ht="73.900000000000006" customHeight="1" thickBot="1" x14ac:dyDescent="0.5">
      <c r="A90" s="41">
        <v>85</v>
      </c>
      <c r="B90" s="194" t="s">
        <v>1086</v>
      </c>
      <c r="C90" s="195"/>
      <c r="D90" s="99"/>
      <c r="E90" s="62"/>
      <c r="F90" s="62"/>
      <c r="G90" s="62"/>
      <c r="H90" s="62"/>
      <c r="I90" s="62"/>
      <c r="J90" s="62"/>
      <c r="K90" s="62"/>
      <c r="L90" s="62"/>
      <c r="M90" s="62"/>
      <c r="N90" s="63">
        <f t="shared" si="10"/>
        <v>0</v>
      </c>
      <c r="O90" s="91" t="s">
        <v>984</v>
      </c>
      <c r="Q90" s="40" t="str">
        <f t="shared" si="11"/>
        <v>0</v>
      </c>
      <c r="R90" s="40" t="str">
        <f t="shared" si="12"/>
        <v>0</v>
      </c>
      <c r="S90" s="40" t="str">
        <f t="shared" si="13"/>
        <v>0</v>
      </c>
      <c r="T90" s="40" t="str">
        <f t="shared" si="14"/>
        <v>0</v>
      </c>
      <c r="U90" s="40" t="str">
        <f t="shared" si="15"/>
        <v>0</v>
      </c>
      <c r="V90" s="40" t="str">
        <f t="shared" si="16"/>
        <v>0</v>
      </c>
      <c r="W90" s="40" t="str">
        <f t="shared" si="17"/>
        <v>0</v>
      </c>
      <c r="X90" s="40" t="str">
        <f t="shared" si="18"/>
        <v>0</v>
      </c>
      <c r="Y90" s="40" t="str">
        <f t="shared" si="19"/>
        <v>0</v>
      </c>
    </row>
    <row r="91" spans="1:25" ht="73.900000000000006" customHeight="1" thickBot="1" x14ac:dyDescent="0.5">
      <c r="A91" s="41">
        <v>86</v>
      </c>
      <c r="B91" s="194" t="s">
        <v>1087</v>
      </c>
      <c r="C91" s="195"/>
      <c r="D91" s="99"/>
      <c r="E91" s="62"/>
      <c r="F91" s="62"/>
      <c r="G91" s="62"/>
      <c r="H91" s="62"/>
      <c r="I91" s="62"/>
      <c r="J91" s="62"/>
      <c r="K91" s="62"/>
      <c r="L91" s="62"/>
      <c r="M91" s="62"/>
      <c r="N91" s="63">
        <f t="shared" si="10"/>
        <v>0</v>
      </c>
      <c r="O91" s="91" t="s">
        <v>987</v>
      </c>
      <c r="Q91" s="40" t="str">
        <f t="shared" si="11"/>
        <v>0</v>
      </c>
      <c r="R91" s="40" t="str">
        <f t="shared" si="12"/>
        <v>0</v>
      </c>
      <c r="S91" s="40" t="str">
        <f t="shared" si="13"/>
        <v>0</v>
      </c>
      <c r="T91" s="40" t="str">
        <f t="shared" si="14"/>
        <v>0</v>
      </c>
      <c r="U91" s="40" t="str">
        <f t="shared" si="15"/>
        <v>0</v>
      </c>
      <c r="V91" s="40" t="str">
        <f t="shared" si="16"/>
        <v>0</v>
      </c>
      <c r="W91" s="40" t="str">
        <f t="shared" si="17"/>
        <v>0</v>
      </c>
      <c r="X91" s="40" t="str">
        <f t="shared" si="18"/>
        <v>0</v>
      </c>
      <c r="Y91" s="40" t="str">
        <f t="shared" si="19"/>
        <v>0</v>
      </c>
    </row>
    <row r="92" spans="1:25" ht="73.900000000000006" customHeight="1" thickBot="1" x14ac:dyDescent="0.5">
      <c r="A92" s="41">
        <v>87</v>
      </c>
      <c r="B92" s="194" t="s">
        <v>1088</v>
      </c>
      <c r="C92" s="195"/>
      <c r="D92" s="99"/>
      <c r="E92" s="62"/>
      <c r="F92" s="62"/>
      <c r="G92" s="62"/>
      <c r="H92" s="62"/>
      <c r="I92" s="62"/>
      <c r="J92" s="62"/>
      <c r="K92" s="62"/>
      <c r="L92" s="62"/>
      <c r="M92" s="62"/>
      <c r="N92" s="63">
        <f t="shared" si="10"/>
        <v>0</v>
      </c>
      <c r="O92" s="91" t="s">
        <v>989</v>
      </c>
      <c r="Q92" s="40" t="str">
        <f t="shared" si="11"/>
        <v>0</v>
      </c>
      <c r="R92" s="40" t="str">
        <f t="shared" si="12"/>
        <v>0</v>
      </c>
      <c r="S92" s="40" t="str">
        <f t="shared" si="13"/>
        <v>0</v>
      </c>
      <c r="T92" s="40" t="str">
        <f t="shared" si="14"/>
        <v>0</v>
      </c>
      <c r="U92" s="40" t="str">
        <f t="shared" si="15"/>
        <v>0</v>
      </c>
      <c r="V92" s="40" t="str">
        <f t="shared" si="16"/>
        <v>0</v>
      </c>
      <c r="W92" s="40" t="str">
        <f t="shared" si="17"/>
        <v>0</v>
      </c>
      <c r="X92" s="40" t="str">
        <f t="shared" si="18"/>
        <v>0</v>
      </c>
      <c r="Y92" s="40" t="str">
        <f t="shared" si="19"/>
        <v>0</v>
      </c>
    </row>
    <row r="93" spans="1:25" ht="73.900000000000006" customHeight="1" thickBot="1" x14ac:dyDescent="0.5">
      <c r="A93" s="41">
        <v>88</v>
      </c>
      <c r="B93" s="194" t="s">
        <v>1089</v>
      </c>
      <c r="C93" s="195"/>
      <c r="D93" s="99"/>
      <c r="E93" s="62"/>
      <c r="F93" s="62"/>
      <c r="G93" s="62"/>
      <c r="H93" s="62"/>
      <c r="I93" s="62"/>
      <c r="J93" s="62"/>
      <c r="K93" s="62"/>
      <c r="L93" s="62"/>
      <c r="M93" s="62"/>
      <c r="N93" s="63">
        <f t="shared" si="10"/>
        <v>0</v>
      </c>
      <c r="O93" s="91" t="s">
        <v>991</v>
      </c>
      <c r="Q93" s="40" t="str">
        <f t="shared" si="11"/>
        <v>0</v>
      </c>
      <c r="R93" s="40" t="str">
        <f t="shared" si="12"/>
        <v>0</v>
      </c>
      <c r="S93" s="40" t="str">
        <f t="shared" si="13"/>
        <v>0</v>
      </c>
      <c r="T93" s="40" t="str">
        <f t="shared" si="14"/>
        <v>0</v>
      </c>
      <c r="U93" s="40" t="str">
        <f t="shared" si="15"/>
        <v>0</v>
      </c>
      <c r="V93" s="40" t="str">
        <f t="shared" si="16"/>
        <v>0</v>
      </c>
      <c r="W93" s="40" t="str">
        <f t="shared" si="17"/>
        <v>0</v>
      </c>
      <c r="X93" s="40" t="str">
        <f t="shared" si="18"/>
        <v>0</v>
      </c>
      <c r="Y93" s="40" t="str">
        <f t="shared" si="19"/>
        <v>0</v>
      </c>
    </row>
    <row r="94" spans="1:25" ht="73.900000000000006" customHeight="1" thickBot="1" x14ac:dyDescent="0.5">
      <c r="A94" s="41">
        <v>89</v>
      </c>
      <c r="B94" s="194" t="s">
        <v>1090</v>
      </c>
      <c r="C94" s="195"/>
      <c r="D94" s="99"/>
      <c r="E94" s="62"/>
      <c r="F94" s="62"/>
      <c r="G94" s="62"/>
      <c r="H94" s="62"/>
      <c r="I94" s="62"/>
      <c r="J94" s="62"/>
      <c r="K94" s="62"/>
      <c r="L94" s="62"/>
      <c r="M94" s="62"/>
      <c r="N94" s="63">
        <f t="shared" si="10"/>
        <v>0</v>
      </c>
      <c r="O94" s="91" t="s">
        <v>993</v>
      </c>
      <c r="Q94" s="40" t="str">
        <f t="shared" si="11"/>
        <v>0</v>
      </c>
      <c r="R94" s="40" t="str">
        <f t="shared" si="12"/>
        <v>0</v>
      </c>
      <c r="S94" s="40" t="str">
        <f t="shared" si="13"/>
        <v>0</v>
      </c>
      <c r="T94" s="40" t="str">
        <f t="shared" si="14"/>
        <v>0</v>
      </c>
      <c r="U94" s="40" t="str">
        <f t="shared" si="15"/>
        <v>0</v>
      </c>
      <c r="V94" s="40" t="str">
        <f t="shared" si="16"/>
        <v>0</v>
      </c>
      <c r="W94" s="40" t="str">
        <f t="shared" si="17"/>
        <v>0</v>
      </c>
      <c r="X94" s="40" t="str">
        <f t="shared" si="18"/>
        <v>0</v>
      </c>
      <c r="Y94" s="40" t="str">
        <f t="shared" si="19"/>
        <v>0</v>
      </c>
    </row>
    <row r="95" spans="1:25" ht="75.400000000000006" customHeight="1" thickBot="1" x14ac:dyDescent="0.5">
      <c r="A95" s="41">
        <v>90</v>
      </c>
      <c r="B95" s="196" t="s">
        <v>1347</v>
      </c>
      <c r="C95" s="196"/>
      <c r="D95" s="99"/>
      <c r="E95" s="62"/>
      <c r="F95" s="62"/>
      <c r="G95" s="62"/>
      <c r="H95" s="62"/>
      <c r="I95" s="62"/>
      <c r="J95" s="62"/>
      <c r="K95" s="62"/>
      <c r="L95" s="62"/>
      <c r="M95" s="62"/>
      <c r="N95" s="63">
        <f t="shared" si="10"/>
        <v>0</v>
      </c>
      <c r="O95" s="45" t="s">
        <v>918</v>
      </c>
      <c r="Q95" s="40" t="str">
        <f t="shared" si="11"/>
        <v>0</v>
      </c>
      <c r="R95" s="40" t="str">
        <f t="shared" si="12"/>
        <v>0</v>
      </c>
      <c r="S95" s="40" t="str">
        <f t="shared" si="13"/>
        <v>0</v>
      </c>
      <c r="T95" s="40" t="str">
        <f t="shared" si="14"/>
        <v>0</v>
      </c>
      <c r="U95" s="40" t="str">
        <f t="shared" si="15"/>
        <v>0</v>
      </c>
      <c r="V95" s="40" t="str">
        <f t="shared" si="16"/>
        <v>0</v>
      </c>
      <c r="W95" s="40" t="str">
        <f t="shared" si="17"/>
        <v>0</v>
      </c>
      <c r="X95" s="40" t="str">
        <f t="shared" si="18"/>
        <v>0</v>
      </c>
      <c r="Y95" s="40" t="str">
        <f t="shared" si="19"/>
        <v>0</v>
      </c>
    </row>
    <row r="96" spans="1:25" ht="75.400000000000006" customHeight="1" thickBot="1" x14ac:dyDescent="0.5">
      <c r="A96" s="41">
        <v>91</v>
      </c>
      <c r="B96" s="193" t="s">
        <v>1091</v>
      </c>
      <c r="C96" s="193"/>
      <c r="D96" s="99"/>
      <c r="E96" s="62"/>
      <c r="F96" s="62"/>
      <c r="G96" s="62"/>
      <c r="H96" s="62"/>
      <c r="I96" s="62"/>
      <c r="J96" s="62"/>
      <c r="K96" s="62"/>
      <c r="L96" s="62"/>
      <c r="M96" s="62"/>
      <c r="N96" s="63">
        <f t="shared" si="10"/>
        <v>0</v>
      </c>
      <c r="O96" s="45" t="s">
        <v>918</v>
      </c>
      <c r="Q96" s="40" t="str">
        <f t="shared" si="11"/>
        <v>0</v>
      </c>
      <c r="R96" s="40" t="str">
        <f t="shared" si="12"/>
        <v>0</v>
      </c>
      <c r="S96" s="40" t="str">
        <f t="shared" si="13"/>
        <v>0</v>
      </c>
      <c r="T96" s="40" t="str">
        <f t="shared" si="14"/>
        <v>0</v>
      </c>
      <c r="U96" s="40" t="str">
        <f t="shared" si="15"/>
        <v>0</v>
      </c>
      <c r="V96" s="40" t="str">
        <f t="shared" si="16"/>
        <v>0</v>
      </c>
      <c r="W96" s="40" t="str">
        <f t="shared" si="17"/>
        <v>0</v>
      </c>
      <c r="X96" s="40" t="str">
        <f t="shared" si="18"/>
        <v>0</v>
      </c>
      <c r="Y96" s="40" t="str">
        <f t="shared" si="19"/>
        <v>0</v>
      </c>
    </row>
    <row r="97" spans="1:25" ht="75.400000000000006" customHeight="1" thickBot="1" x14ac:dyDescent="0.5">
      <c r="A97" s="41">
        <v>92</v>
      </c>
      <c r="B97" s="193" t="s">
        <v>1092</v>
      </c>
      <c r="C97" s="193"/>
      <c r="D97" s="99"/>
      <c r="E97" s="62"/>
      <c r="F97" s="62"/>
      <c r="G97" s="62"/>
      <c r="H97" s="62"/>
      <c r="I97" s="62"/>
      <c r="J97" s="62"/>
      <c r="K97" s="62"/>
      <c r="L97" s="62"/>
      <c r="M97" s="62"/>
      <c r="N97" s="63">
        <f t="shared" si="10"/>
        <v>0</v>
      </c>
      <c r="O97" s="45" t="s">
        <v>915</v>
      </c>
      <c r="Q97" s="40" t="str">
        <f t="shared" si="11"/>
        <v>0</v>
      </c>
      <c r="R97" s="40" t="str">
        <f t="shared" si="12"/>
        <v>0</v>
      </c>
      <c r="S97" s="40" t="str">
        <f t="shared" si="13"/>
        <v>0</v>
      </c>
      <c r="T97" s="40" t="str">
        <f t="shared" si="14"/>
        <v>0</v>
      </c>
      <c r="U97" s="40" t="str">
        <f t="shared" si="15"/>
        <v>0</v>
      </c>
      <c r="V97" s="40" t="str">
        <f t="shared" si="16"/>
        <v>0</v>
      </c>
      <c r="W97" s="40" t="str">
        <f t="shared" si="17"/>
        <v>0</v>
      </c>
      <c r="X97" s="40" t="str">
        <f t="shared" si="18"/>
        <v>0</v>
      </c>
      <c r="Y97" s="40" t="str">
        <f t="shared" si="19"/>
        <v>0</v>
      </c>
    </row>
    <row r="98" spans="1:25" ht="92.65" customHeight="1" thickBot="1" x14ac:dyDescent="0.5">
      <c r="A98" s="41">
        <v>93</v>
      </c>
      <c r="B98" s="193" t="s">
        <v>1093</v>
      </c>
      <c r="C98" s="193"/>
      <c r="D98" s="99"/>
      <c r="E98" s="62"/>
      <c r="F98" s="62"/>
      <c r="G98" s="62"/>
      <c r="H98" s="62"/>
      <c r="I98" s="62"/>
      <c r="J98" s="62"/>
      <c r="K98" s="62"/>
      <c r="L98" s="62"/>
      <c r="M98" s="62"/>
      <c r="N98" s="63">
        <f t="shared" si="10"/>
        <v>0</v>
      </c>
      <c r="O98" s="45" t="s">
        <v>913</v>
      </c>
      <c r="Q98" s="40" t="str">
        <f t="shared" si="11"/>
        <v>0</v>
      </c>
      <c r="R98" s="40" t="str">
        <f t="shared" si="12"/>
        <v>0</v>
      </c>
      <c r="S98" s="40" t="str">
        <f t="shared" si="13"/>
        <v>0</v>
      </c>
      <c r="T98" s="40" t="str">
        <f t="shared" si="14"/>
        <v>0</v>
      </c>
      <c r="U98" s="40" t="str">
        <f t="shared" si="15"/>
        <v>0</v>
      </c>
      <c r="V98" s="40" t="str">
        <f t="shared" si="16"/>
        <v>0</v>
      </c>
      <c r="W98" s="40" t="str">
        <f t="shared" si="17"/>
        <v>0</v>
      </c>
      <c r="X98" s="40" t="str">
        <f t="shared" si="18"/>
        <v>0</v>
      </c>
      <c r="Y98" s="40" t="str">
        <f t="shared" si="19"/>
        <v>0</v>
      </c>
    </row>
    <row r="99" spans="1:25" ht="92.65" customHeight="1" thickBot="1" x14ac:dyDescent="0.5">
      <c r="A99" s="41">
        <v>94</v>
      </c>
      <c r="B99" s="193" t="s">
        <v>1094</v>
      </c>
      <c r="C99" s="193"/>
      <c r="D99" s="99"/>
      <c r="E99" s="62"/>
      <c r="F99" s="62"/>
      <c r="G99" s="62"/>
      <c r="H99" s="62"/>
      <c r="I99" s="62"/>
      <c r="J99" s="62"/>
      <c r="K99" s="62"/>
      <c r="L99" s="62"/>
      <c r="M99" s="62"/>
      <c r="N99" s="63">
        <f t="shared" si="10"/>
        <v>0</v>
      </c>
      <c r="O99" s="45" t="s">
        <v>914</v>
      </c>
      <c r="Q99" s="40" t="str">
        <f t="shared" si="11"/>
        <v>0</v>
      </c>
      <c r="R99" s="40" t="str">
        <f t="shared" si="12"/>
        <v>0</v>
      </c>
      <c r="S99" s="40" t="str">
        <f t="shared" si="13"/>
        <v>0</v>
      </c>
      <c r="T99" s="40" t="str">
        <f t="shared" si="14"/>
        <v>0</v>
      </c>
      <c r="U99" s="40" t="str">
        <f t="shared" si="15"/>
        <v>0</v>
      </c>
      <c r="V99" s="40" t="str">
        <f t="shared" si="16"/>
        <v>0</v>
      </c>
      <c r="W99" s="40" t="str">
        <f t="shared" si="17"/>
        <v>0</v>
      </c>
      <c r="X99" s="40" t="str">
        <f t="shared" si="18"/>
        <v>0</v>
      </c>
      <c r="Y99" s="40" t="str">
        <f t="shared" si="19"/>
        <v>0</v>
      </c>
    </row>
    <row r="100" spans="1:25" s="36" customFormat="1" ht="40.5" customHeight="1" thickBot="1" x14ac:dyDescent="0.6">
      <c r="A100" s="180" t="s">
        <v>336</v>
      </c>
      <c r="B100" s="180"/>
      <c r="C100" s="181"/>
      <c r="D100" s="100"/>
      <c r="E100" s="47">
        <f>(Q100/94)*100</f>
        <v>0</v>
      </c>
      <c r="F100" s="47">
        <f t="shared" ref="F100:M100" si="20">(R100/94)*100</f>
        <v>0</v>
      </c>
      <c r="G100" s="47">
        <f t="shared" si="20"/>
        <v>0</v>
      </c>
      <c r="H100" s="47">
        <f t="shared" si="20"/>
        <v>0</v>
      </c>
      <c r="I100" s="47">
        <f t="shared" si="20"/>
        <v>0</v>
      </c>
      <c r="J100" s="47">
        <f t="shared" si="20"/>
        <v>0</v>
      </c>
      <c r="K100" s="47">
        <f t="shared" si="20"/>
        <v>0</v>
      </c>
      <c r="L100" s="47">
        <f t="shared" si="20"/>
        <v>0</v>
      </c>
      <c r="M100" s="47">
        <f t="shared" si="20"/>
        <v>0</v>
      </c>
      <c r="N100" s="63"/>
      <c r="O100" s="48"/>
      <c r="Q100" s="61">
        <f>SUM(Q6+Q7+Q8+Q9+Q10+Q11+Q12+Q13+Q14+Q15+Q16+Q17+Q18+Q19+Q20+Q21+Q22+Q23+Q24+Q25+Q26+Q27+Q28+Q29+Q30+Q31+Q32+Q33+Q34+Q35+Q36+Q37+Q38+Q39+Q40+Q41+Q42+Q43+Q44+Q45+Q46+Q47+Q48+Q49+Q50+Q51+Q52+Q53+Q54+Q55+Q56+Q57+Q58+Q59+Q60+Q61+Q61+Q62+Q63+Q64+Q65+Q66+Q67+Q68+Q69+Q70+Q71+Q72+Q73+Q74+Q75+Q76+Q77+Q78+Q79+Q80+Q81+Q82+Q83+Q84+Q85+Q86+Q87+Q88+Q89+Q90+Q91+Q92+Q93+Q94+Q95+Q95+Q96+Q97+Q98+Q99)</f>
        <v>0</v>
      </c>
      <c r="R100" s="61">
        <f t="shared" ref="R100:Y100" si="21">SUM(R6+R7+R8+R9+R10+R11+R12+R13+R14+R15+R16+R17+R18+R19+R20+R21+R22+R23+R24+R25+R26+R27+R28+R29+R30+R31+R32+R33+R34+R35+R36+R37+R38+R39+R40+R41+R42+R43+R44+R45+R46+R47+R48+R49+R50+R51+R52+R53+R54+R55+R56+R57+R58+R59+R60+R61+R61+R62+R63+R64+R65+R66+R67+R68+R69+R70+R71+R72+R73+R74+R75+R76+R77+R78+R79+R80+R81+R82+R83+R84+R85+R86+R87+R88+R89+R90+R91+R92+R93+R94+R95+R95+R96+R97+R98+R99)</f>
        <v>0</v>
      </c>
      <c r="S100" s="61">
        <f t="shared" si="21"/>
        <v>0</v>
      </c>
      <c r="T100" s="61">
        <f t="shared" si="21"/>
        <v>0</v>
      </c>
      <c r="U100" s="61">
        <f t="shared" si="21"/>
        <v>0</v>
      </c>
      <c r="V100" s="61">
        <f t="shared" si="21"/>
        <v>0</v>
      </c>
      <c r="W100" s="61">
        <f t="shared" si="21"/>
        <v>0</v>
      </c>
      <c r="X100" s="61">
        <f t="shared" si="21"/>
        <v>0</v>
      </c>
      <c r="Y100" s="61">
        <f t="shared" si="21"/>
        <v>0</v>
      </c>
    </row>
  </sheetData>
  <protectedRanges>
    <protectedRange sqref="D5:N5 N21:N99 E6:N7 E8:M99" name="Range7"/>
    <protectedRange sqref="N21:N99 E5:N7 E8:M99" name="Range1"/>
    <protectedRange sqref="D6:D7" name="Range6_1"/>
    <protectedRange sqref="N8:N20" name="Range7_1"/>
    <protectedRange sqref="N8:N20" name="Range1_1"/>
  </protectedRanges>
  <mergeCells count="99">
    <mergeCell ref="B13:C13"/>
    <mergeCell ref="B1:O1"/>
    <mergeCell ref="B2:O2"/>
    <mergeCell ref="B3:O3"/>
    <mergeCell ref="A5:C5"/>
    <mergeCell ref="B6:C6"/>
    <mergeCell ref="B7:C7"/>
    <mergeCell ref="B8:C8"/>
    <mergeCell ref="B9:C9"/>
    <mergeCell ref="B10:C10"/>
    <mergeCell ref="B11:C11"/>
    <mergeCell ref="B12:C12"/>
    <mergeCell ref="B25:C25"/>
    <mergeCell ref="B14:C14"/>
    <mergeCell ref="B15:C15"/>
    <mergeCell ref="B16:C16"/>
    <mergeCell ref="B17:C17"/>
    <mergeCell ref="B18:C18"/>
    <mergeCell ref="B19:C19"/>
    <mergeCell ref="B20:C20"/>
    <mergeCell ref="B21:C21"/>
    <mergeCell ref="B22:C22"/>
    <mergeCell ref="B23:C23"/>
    <mergeCell ref="B24:C24"/>
    <mergeCell ref="B37:C37"/>
    <mergeCell ref="B26:C26"/>
    <mergeCell ref="B27:C27"/>
    <mergeCell ref="B28:C28"/>
    <mergeCell ref="B29:C29"/>
    <mergeCell ref="B30:C30"/>
    <mergeCell ref="B31:C31"/>
    <mergeCell ref="B32:C32"/>
    <mergeCell ref="B33:C33"/>
    <mergeCell ref="B34:C34"/>
    <mergeCell ref="B35:C35"/>
    <mergeCell ref="B36:C36"/>
    <mergeCell ref="B49:C49"/>
    <mergeCell ref="B38:C38"/>
    <mergeCell ref="B39:C39"/>
    <mergeCell ref="B40:C40"/>
    <mergeCell ref="B41:C41"/>
    <mergeCell ref="B42:C42"/>
    <mergeCell ref="B43:C43"/>
    <mergeCell ref="B44:C44"/>
    <mergeCell ref="B45:C45"/>
    <mergeCell ref="B46:C46"/>
    <mergeCell ref="B47:C47"/>
    <mergeCell ref="B48:C48"/>
    <mergeCell ref="B61:C61"/>
    <mergeCell ref="B50:C50"/>
    <mergeCell ref="B51:C51"/>
    <mergeCell ref="B52:C52"/>
    <mergeCell ref="B53:C53"/>
    <mergeCell ref="B54:C54"/>
    <mergeCell ref="B55:C55"/>
    <mergeCell ref="B56:C56"/>
    <mergeCell ref="B57:C57"/>
    <mergeCell ref="B58:C58"/>
    <mergeCell ref="B59:C59"/>
    <mergeCell ref="B60:C60"/>
    <mergeCell ref="B73:C73"/>
    <mergeCell ref="B62:C62"/>
    <mergeCell ref="B63:C63"/>
    <mergeCell ref="B64:C64"/>
    <mergeCell ref="B65:C65"/>
    <mergeCell ref="B66:C66"/>
    <mergeCell ref="B67:C67"/>
    <mergeCell ref="B68:C68"/>
    <mergeCell ref="B69:C69"/>
    <mergeCell ref="B70:C70"/>
    <mergeCell ref="B71:C71"/>
    <mergeCell ref="B72:C72"/>
    <mergeCell ref="B85:C85"/>
    <mergeCell ref="B74:C74"/>
    <mergeCell ref="B75:C75"/>
    <mergeCell ref="B76:C76"/>
    <mergeCell ref="B77:C77"/>
    <mergeCell ref="B78:C78"/>
    <mergeCell ref="B79:C79"/>
    <mergeCell ref="B80:C80"/>
    <mergeCell ref="B81:C81"/>
    <mergeCell ref="B82:C82"/>
    <mergeCell ref="B83:C83"/>
    <mergeCell ref="B84:C84"/>
    <mergeCell ref="B92:C92"/>
    <mergeCell ref="B93:C93"/>
    <mergeCell ref="B94:C94"/>
    <mergeCell ref="B95:C95"/>
    <mergeCell ref="B86:C86"/>
    <mergeCell ref="B87:C87"/>
    <mergeCell ref="B88:C88"/>
    <mergeCell ref="B89:C89"/>
    <mergeCell ref="B90:C90"/>
    <mergeCell ref="B91:C91"/>
    <mergeCell ref="B98:C98"/>
    <mergeCell ref="B99:C99"/>
    <mergeCell ref="A100:C100"/>
    <mergeCell ref="B96:C96"/>
    <mergeCell ref="B97:C97"/>
  </mergeCells>
  <conditionalFormatting sqref="D6:D99">
    <cfRule type="expression" dxfId="1118" priority="214">
      <formula>#REF!=2</formula>
    </cfRule>
    <cfRule type="expression" dxfId="1117" priority="212">
      <formula>#REF!=0</formula>
    </cfRule>
    <cfRule type="expression" dxfId="1116" priority="213">
      <formula>#REF!=1</formula>
    </cfRule>
  </conditionalFormatting>
  <conditionalFormatting sqref="E6:E99">
    <cfRule type="expression" dxfId="1115" priority="26">
      <formula>E6&gt;N6</formula>
    </cfRule>
    <cfRule type="expression" dxfId="1114" priority="27">
      <formula>E6&lt;N6</formula>
    </cfRule>
  </conditionalFormatting>
  <conditionalFormatting sqref="E6:M99">
    <cfRule type="expression" dxfId="1113" priority="1">
      <formula>E6=0</formula>
    </cfRule>
  </conditionalFormatting>
  <conditionalFormatting sqref="F6:F99">
    <cfRule type="expression" dxfId="1112" priority="23">
      <formula>F6&gt;N6</formula>
    </cfRule>
    <cfRule type="expression" dxfId="1111" priority="24">
      <formula>F6&lt;N6</formula>
    </cfRule>
  </conditionalFormatting>
  <conditionalFormatting sqref="G6:G99">
    <cfRule type="expression" dxfId="1110" priority="20">
      <formula>G6&gt;N6</formula>
    </cfRule>
    <cfRule type="expression" dxfId="1109" priority="21">
      <formula>G6&lt;N6</formula>
    </cfRule>
  </conditionalFormatting>
  <conditionalFormatting sqref="H6:I99">
    <cfRule type="expression" dxfId="1108" priority="15">
      <formula>H6&lt;$N6</formula>
    </cfRule>
    <cfRule type="expression" dxfId="1107" priority="14">
      <formula>H6&gt;$N6</formula>
    </cfRule>
  </conditionalFormatting>
  <conditionalFormatting sqref="J6:J99">
    <cfRule type="expression" dxfId="1106" priority="11">
      <formula>J6&gt;N6</formula>
    </cfRule>
    <cfRule type="expression" dxfId="1105" priority="12">
      <formula>J6&lt;N6</formula>
    </cfRule>
  </conditionalFormatting>
  <conditionalFormatting sqref="K6:K99">
    <cfRule type="expression" dxfId="1104" priority="9">
      <formula>K6&lt;N6</formula>
    </cfRule>
    <cfRule type="expression" dxfId="1103" priority="8">
      <formula>K6&gt;N6</formula>
    </cfRule>
  </conditionalFormatting>
  <conditionalFormatting sqref="L6:L99">
    <cfRule type="expression" dxfId="1102" priority="5">
      <formula>L6&gt;N6</formula>
    </cfRule>
    <cfRule type="expression" dxfId="1101" priority="6">
      <formula>L6&lt;N6</formula>
    </cfRule>
  </conditionalFormatting>
  <conditionalFormatting sqref="M6:M99">
    <cfRule type="expression" dxfId="1100" priority="2">
      <formula>M6&gt;N6</formula>
    </cfRule>
    <cfRule type="expression" dxfId="1099" priority="3">
      <formula>M6&lt;N6</formula>
    </cfRule>
  </conditionalFormatting>
  <conditionalFormatting sqref="N6:N100">
    <cfRule type="cellIs" dxfId="1098" priority="191" operator="greaterThan">
      <formula>0</formula>
    </cfRule>
  </conditionalFormatting>
  <conditionalFormatting sqref="N8:N99">
    <cfRule type="cellIs" dxfId="1097" priority="190" operator="equal">
      <formula>"No data available"</formula>
    </cfRule>
  </conditionalFormatting>
  <conditionalFormatting sqref="O6:O7 O32:O99">
    <cfRule type="cellIs" dxfId="1096" priority="195" operator="equal">
      <formula>"Yes, for some government agencies and state-owned businesses"</formula>
    </cfRule>
    <cfRule type="cellIs" dxfId="1095" priority="196" operator="equal">
      <formula>"Yes, for all government agencies and state-owned businesses"</formula>
    </cfRule>
    <cfRule type="cellIs" dxfId="1094" priority="197" operator="equal">
      <formula>"No"</formula>
    </cfRule>
    <cfRule type="cellIs" dxfId="1093" priority="198" operator="equal">
      <formula>"Yes"</formula>
    </cfRule>
    <cfRule type="cellIs" dxfId="1092" priority="199" operator="equal">
      <formula>"Yes, but for some streets only"</formula>
    </cfRule>
    <cfRule type="cellIs" dxfId="1091" priority="200" operator="equal">
      <formula>"Yes, but for some parts of the road network only"</formula>
    </cfRule>
    <cfRule type="cellIs" dxfId="1090" priority="201" operator="equal">
      <formula>"Yes, through the whole country"</formula>
    </cfRule>
    <cfRule type="cellIs" dxfId="1089" priority="192" operator="equal">
      <formula>"Do not know"</formula>
    </cfRule>
    <cfRule type="cellIs" dxfId="1088" priority="193" operator="equal">
      <formula>"No "</formula>
    </cfRule>
    <cfRule type="cellIs" dxfId="1087" priority="194" operator="equal">
      <formula>"Yes, only the lead agency on road safety"</formula>
    </cfRule>
  </conditionalFormatting>
  <conditionalFormatting sqref="O25">
    <cfRule type="cellIs" dxfId="1086" priority="205" operator="equal">
      <formula>"Yes, for some government agencies and state-owned businesses"</formula>
    </cfRule>
    <cfRule type="cellIs" dxfId="1085" priority="206" operator="equal">
      <formula>"Yes, for all government agencies and state-owned businesses"</formula>
    </cfRule>
    <cfRule type="cellIs" dxfId="1084" priority="207" operator="equal">
      <formula>"No"</formula>
    </cfRule>
    <cfRule type="cellIs" dxfId="1083" priority="208" operator="equal">
      <formula>"Yes"</formula>
    </cfRule>
    <cfRule type="cellIs" dxfId="1082" priority="204" operator="equal">
      <formula>"Yes, only the lead agency on road safety"</formula>
    </cfRule>
    <cfRule type="cellIs" dxfId="1081" priority="210" operator="equal">
      <formula>"Yes, but for some parts of the road network only"</formula>
    </cfRule>
    <cfRule type="cellIs" dxfId="1080" priority="211" operator="equal">
      <formula>"Yes, through the whole country"</formula>
    </cfRule>
    <cfRule type="cellIs" dxfId="1079" priority="203" operator="equal">
      <formula>"No "</formula>
    </cfRule>
    <cfRule type="cellIs" dxfId="1078" priority="202" operator="equal">
      <formula>"Do not know"</formula>
    </cfRule>
    <cfRule type="cellIs" dxfId="1077" priority="209" operator="equal">
      <formula>"Yes, but for some streets only"</formula>
    </cfRule>
  </conditionalFormatting>
  <pageMargins left="0.25" right="0.25" top="0.13" bottom="0.08" header="0.11" footer="0.1"/>
  <pageSetup paperSize="9" fitToWidth="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C9F07-BAC3-47DA-89A5-F4F1A5480485}">
  <dimension ref="A1:Y102"/>
  <sheetViews>
    <sheetView zoomScale="67" zoomScaleNormal="67" zoomScaleSheetLayoutView="50" workbookViewId="0">
      <selection activeCell="Q95" sqref="Q1:Y1048576"/>
    </sheetView>
  </sheetViews>
  <sheetFormatPr defaultColWidth="8.73046875" defaultRowHeight="15.75" x14ac:dyDescent="0.5"/>
  <cols>
    <col min="1" max="1" width="4.59765625" style="6" customWidth="1"/>
    <col min="2" max="2" width="14.265625" style="92" customWidth="1"/>
    <col min="3" max="3" width="25.59765625" style="94" customWidth="1"/>
    <col min="4" max="4" width="15.796875" style="5" customWidth="1"/>
    <col min="5" max="13" width="7.1328125" style="4" customWidth="1"/>
    <col min="14" max="14" width="17.59765625" style="4" customWidth="1"/>
    <col min="15" max="15" width="110.265625" style="39" customWidth="1"/>
    <col min="16" max="16" width="8.73046875" style="4" customWidth="1"/>
    <col min="17" max="17" width="9.73046875" style="4" hidden="1" customWidth="1"/>
    <col min="18" max="25" width="7.73046875" style="4" hidden="1" customWidth="1"/>
    <col min="26" max="26" width="8.73046875" style="4" customWidth="1"/>
    <col min="27" max="16384" width="8.73046875" style="4"/>
  </cols>
  <sheetData>
    <row r="1" spans="1:25" ht="69.75" customHeight="1" x14ac:dyDescent="0.5">
      <c r="B1" s="163" t="s">
        <v>1362</v>
      </c>
      <c r="C1" s="163"/>
      <c r="D1" s="163"/>
      <c r="E1" s="163"/>
      <c r="F1" s="163"/>
      <c r="G1" s="163"/>
      <c r="H1" s="163"/>
      <c r="I1" s="163"/>
      <c r="J1" s="163"/>
      <c r="K1" s="163"/>
      <c r="L1" s="163"/>
      <c r="M1" s="163"/>
      <c r="N1" s="163"/>
      <c r="O1" s="163"/>
    </row>
    <row r="2" spans="1:25" ht="37.15" customHeight="1" x14ac:dyDescent="0.45">
      <c r="A2" s="56"/>
      <c r="B2" s="164" t="s">
        <v>1359</v>
      </c>
      <c r="C2" s="164"/>
      <c r="D2" s="164"/>
      <c r="E2" s="164"/>
      <c r="F2" s="164"/>
      <c r="G2" s="164"/>
      <c r="H2" s="164"/>
      <c r="I2" s="164"/>
      <c r="J2" s="164"/>
      <c r="K2" s="164"/>
      <c r="L2" s="164"/>
      <c r="M2" s="164"/>
      <c r="N2" s="164"/>
      <c r="O2" s="164"/>
      <c r="P2" s="58"/>
    </row>
    <row r="3" spans="1:25" ht="42.4" customHeight="1" x14ac:dyDescent="0.45">
      <c r="A3" s="56"/>
      <c r="B3" s="165" t="s">
        <v>1360</v>
      </c>
      <c r="C3" s="165"/>
      <c r="D3" s="165"/>
      <c r="E3" s="165"/>
      <c r="F3" s="165"/>
      <c r="G3" s="165"/>
      <c r="H3" s="165"/>
      <c r="I3" s="165"/>
      <c r="J3" s="165"/>
      <c r="K3" s="165"/>
      <c r="L3" s="165"/>
      <c r="M3" s="165"/>
      <c r="N3" s="165"/>
      <c r="O3" s="165"/>
      <c r="P3" s="58"/>
    </row>
    <row r="4" spans="1:25" ht="9" customHeight="1" x14ac:dyDescent="0.45">
      <c r="A4" s="56"/>
      <c r="C4" s="93"/>
      <c r="D4" s="76"/>
      <c r="E4" s="76"/>
      <c r="F4" s="76"/>
      <c r="G4" s="76"/>
      <c r="H4" s="76"/>
      <c r="I4" s="76"/>
      <c r="J4" s="76"/>
      <c r="K4" s="76"/>
      <c r="L4" s="76"/>
      <c r="N4" s="56"/>
      <c r="O4" s="56"/>
      <c r="P4" s="58"/>
    </row>
    <row r="5" spans="1:25" s="37" customFormat="1" ht="114.75" customHeight="1" thickBot="1" x14ac:dyDescent="0.75">
      <c r="A5" s="166" t="s">
        <v>652</v>
      </c>
      <c r="B5" s="167"/>
      <c r="C5" s="168"/>
      <c r="D5" s="78" t="s">
        <v>1361</v>
      </c>
      <c r="E5" s="78">
        <v>2022</v>
      </c>
      <c r="F5" s="78">
        <v>2023</v>
      </c>
      <c r="G5" s="78">
        <v>2024</v>
      </c>
      <c r="H5" s="78">
        <v>2025</v>
      </c>
      <c r="I5" s="78">
        <v>2026</v>
      </c>
      <c r="J5" s="78">
        <v>2027</v>
      </c>
      <c r="K5" s="78">
        <v>2028</v>
      </c>
      <c r="L5" s="78">
        <v>2029</v>
      </c>
      <c r="M5" s="78">
        <v>2030</v>
      </c>
      <c r="N5" s="77" t="s">
        <v>584</v>
      </c>
      <c r="O5" s="79" t="s">
        <v>582</v>
      </c>
      <c r="Q5" s="59" t="s">
        <v>396</v>
      </c>
      <c r="R5" s="59" t="s">
        <v>388</v>
      </c>
      <c r="S5" s="59" t="s">
        <v>389</v>
      </c>
      <c r="T5" s="60" t="s">
        <v>390</v>
      </c>
      <c r="U5" s="60" t="s">
        <v>577</v>
      </c>
      <c r="V5" s="60" t="s">
        <v>578</v>
      </c>
      <c r="W5" s="60" t="s">
        <v>579</v>
      </c>
      <c r="X5" s="60" t="s">
        <v>580</v>
      </c>
      <c r="Y5" s="60" t="s">
        <v>581</v>
      </c>
    </row>
    <row r="6" spans="1:25" ht="111" customHeight="1" thickBot="1" x14ac:dyDescent="0.5">
      <c r="A6" s="41">
        <v>1</v>
      </c>
      <c r="B6" s="203" t="s">
        <v>1095</v>
      </c>
      <c r="C6" s="204"/>
      <c r="D6" s="102"/>
      <c r="E6" s="101"/>
      <c r="F6" s="101"/>
      <c r="G6" s="101"/>
      <c r="H6" s="101"/>
      <c r="I6" s="101"/>
      <c r="J6" s="101"/>
      <c r="K6" s="101"/>
      <c r="L6" s="101"/>
      <c r="M6" s="101"/>
      <c r="N6" s="104">
        <f>(D6/2)</f>
        <v>0</v>
      </c>
      <c r="O6" s="74" t="s">
        <v>583</v>
      </c>
      <c r="Q6" s="40" t="str">
        <f>IF(AND(E6 &gt; 0, E6 &lt; N6), "1", "0")</f>
        <v>0</v>
      </c>
      <c r="R6" s="40" t="str">
        <f>IF(AND(F6 &gt; 0, F6 &lt; N6), "1", "0")</f>
        <v>0</v>
      </c>
      <c r="S6" s="40" t="str">
        <f>IF(AND(G6 &gt; 0, G6 &lt; N6), "1", "0")</f>
        <v>0</v>
      </c>
      <c r="T6" s="40" t="str">
        <f>IF(AND(H6 &gt; 0, H6 &lt; N6), "1", "0")</f>
        <v>0</v>
      </c>
      <c r="U6" s="40" t="str">
        <f>IF(AND(I6 &gt; 0, I6 &lt; N6), "1", "0")</f>
        <v>0</v>
      </c>
      <c r="V6" s="40" t="str">
        <f>IF(AND(J6 &gt; 0, J6 &lt; N6), "1", "0")</f>
        <v>0</v>
      </c>
      <c r="W6" s="40" t="str">
        <f>IF(AND(K6 &gt; 0, K6 &lt; N6), "1", "0")</f>
        <v>0</v>
      </c>
      <c r="X6" s="40" t="str">
        <f>IF(AND(L6 &gt; 0, L6 &lt; N6), "1", "0")</f>
        <v>0</v>
      </c>
      <c r="Y6" s="40" t="str">
        <f>IF(AND(M6 &gt; 0, M6 &lt; N6), "1", "0")</f>
        <v>0</v>
      </c>
    </row>
    <row r="7" spans="1:25" ht="132.75" customHeight="1" thickBot="1" x14ac:dyDescent="0.5">
      <c r="A7" s="41">
        <v>2</v>
      </c>
      <c r="B7" s="203" t="s">
        <v>1341</v>
      </c>
      <c r="C7" s="204"/>
      <c r="D7" s="102"/>
      <c r="E7" s="101"/>
      <c r="F7" s="101"/>
      <c r="G7" s="101"/>
      <c r="H7" s="101"/>
      <c r="I7" s="101"/>
      <c r="J7" s="101"/>
      <c r="K7" s="101"/>
      <c r="L7" s="101"/>
      <c r="M7" s="101"/>
      <c r="N7" s="104">
        <f>(D7/2)</f>
        <v>0</v>
      </c>
      <c r="O7" s="74" t="s">
        <v>583</v>
      </c>
      <c r="Q7" s="40" t="str">
        <f>IF(AND(E7 &gt; 0, E7 &lt; N7), "1", "0")</f>
        <v>0</v>
      </c>
      <c r="R7" s="40" t="str">
        <f>IF(AND(F7 &gt; 0, F7 &lt; N7), "1", "0")</f>
        <v>0</v>
      </c>
      <c r="S7" s="40" t="str">
        <f>IF(AND(G7 &gt; 0, G7 &lt; N7), "1", "0")</f>
        <v>0</v>
      </c>
      <c r="T7" s="40" t="str">
        <f>IF(AND(H7 &gt; 0, H7 &lt; N7), "1", "0")</f>
        <v>0</v>
      </c>
      <c r="U7" s="40" t="str">
        <f>IF(AND(I7 &gt; 0, I7 &lt; N7), "1", "0")</f>
        <v>0</v>
      </c>
      <c r="V7" s="40" t="str">
        <f>IF(AND(J7 &gt; 0, J7 &lt; N7), "1", "0")</f>
        <v>0</v>
      </c>
      <c r="W7" s="40" t="str">
        <f>IF(AND(K7 &gt; 0, K7 &lt; N7), "1", "0")</f>
        <v>0</v>
      </c>
      <c r="X7" s="40" t="str">
        <f>IF(AND(L7 &gt; 0, L7 &lt; N7), "1", "0")</f>
        <v>0</v>
      </c>
      <c r="Y7" s="40" t="str">
        <f>IF(AND(M7 &gt; 0, M7 &lt; N7), "1", "0")</f>
        <v>0</v>
      </c>
    </row>
    <row r="8" spans="1:25" ht="71.650000000000006" customHeight="1" thickBot="1" x14ac:dyDescent="0.5">
      <c r="A8" s="41">
        <v>3</v>
      </c>
      <c r="B8" s="199" t="s">
        <v>1096</v>
      </c>
      <c r="C8" s="196"/>
      <c r="D8" s="103"/>
      <c r="E8" s="101"/>
      <c r="F8" s="101"/>
      <c r="G8" s="101"/>
      <c r="H8" s="101"/>
      <c r="I8" s="101"/>
      <c r="J8" s="101"/>
      <c r="K8" s="101"/>
      <c r="L8" s="101"/>
      <c r="M8" s="101"/>
      <c r="N8" s="105">
        <f t="shared" ref="N8:N71" si="0">(D8/2)</f>
        <v>0</v>
      </c>
      <c r="O8" s="42" t="s">
        <v>943</v>
      </c>
      <c r="Q8" s="40" t="str">
        <f t="shared" ref="Q8:Q71" si="1">IF(AND(E8 &gt; 0, E8 &lt; N8), "1", "0")</f>
        <v>0</v>
      </c>
      <c r="R8" s="40" t="str">
        <f t="shared" ref="R8:R71" si="2">IF(AND(F8 &gt; 0, F8 &lt; N8), "1", "0")</f>
        <v>0</v>
      </c>
      <c r="S8" s="40" t="str">
        <f t="shared" ref="S8:S71" si="3">IF(AND(G8 &gt; 0, G8 &lt; N8), "1", "0")</f>
        <v>0</v>
      </c>
      <c r="T8" s="40" t="str">
        <f t="shared" ref="T8:T71" si="4">IF(AND(H8 &gt; 0, H8 &lt; N8), "1", "0")</f>
        <v>0</v>
      </c>
      <c r="U8" s="40" t="str">
        <f t="shared" ref="U8:U71" si="5">IF(AND(I8 &gt; 0, I8 &lt; N8), "1", "0")</f>
        <v>0</v>
      </c>
      <c r="V8" s="40" t="str">
        <f t="shared" ref="V8:V71" si="6">IF(AND(J8 &gt; 0, J8 &lt; N8), "1", "0")</f>
        <v>0</v>
      </c>
      <c r="W8" s="40" t="str">
        <f t="shared" ref="W8:W71" si="7">IF(AND(K8 &gt; 0, K8 &lt; N8), "1", "0")</f>
        <v>0</v>
      </c>
      <c r="X8" s="40" t="str">
        <f t="shared" ref="X8:X71" si="8">IF(AND(L8 &gt; 0, L8 &lt; N8), "1", "0")</f>
        <v>0</v>
      </c>
      <c r="Y8" s="40" t="str">
        <f t="shared" ref="Y8:Y71" si="9">IF(AND(M8 &gt; 0, M8 &lt; N8), "1", "0")</f>
        <v>0</v>
      </c>
    </row>
    <row r="9" spans="1:25" ht="68.25" customHeight="1" thickBot="1" x14ac:dyDescent="0.5">
      <c r="A9" s="41">
        <v>4</v>
      </c>
      <c r="B9" s="199" t="s">
        <v>1097</v>
      </c>
      <c r="C9" s="196"/>
      <c r="D9" s="103"/>
      <c r="E9" s="101"/>
      <c r="F9" s="101"/>
      <c r="G9" s="101"/>
      <c r="H9" s="101"/>
      <c r="I9" s="101"/>
      <c r="J9" s="101"/>
      <c r="K9" s="101"/>
      <c r="L9" s="101"/>
      <c r="M9" s="101"/>
      <c r="N9" s="105">
        <f t="shared" si="0"/>
        <v>0</v>
      </c>
      <c r="O9" s="42" t="s">
        <v>943</v>
      </c>
      <c r="Q9" s="40" t="str">
        <f t="shared" si="1"/>
        <v>0</v>
      </c>
      <c r="R9" s="40" t="str">
        <f t="shared" si="2"/>
        <v>0</v>
      </c>
      <c r="S9" s="40" t="str">
        <f t="shared" si="3"/>
        <v>0</v>
      </c>
      <c r="T9" s="40" t="str">
        <f t="shared" si="4"/>
        <v>0</v>
      </c>
      <c r="U9" s="40" t="str">
        <f t="shared" si="5"/>
        <v>0</v>
      </c>
      <c r="V9" s="40" t="str">
        <f t="shared" si="6"/>
        <v>0</v>
      </c>
      <c r="W9" s="40" t="str">
        <f t="shared" si="7"/>
        <v>0</v>
      </c>
      <c r="X9" s="40" t="str">
        <f t="shared" si="8"/>
        <v>0</v>
      </c>
      <c r="Y9" s="40" t="str">
        <f t="shared" si="9"/>
        <v>0</v>
      </c>
    </row>
    <row r="10" spans="1:25" ht="50.25" customHeight="1" thickBot="1" x14ac:dyDescent="0.5">
      <c r="A10" s="41">
        <v>5</v>
      </c>
      <c r="B10" s="199" t="s">
        <v>1098</v>
      </c>
      <c r="C10" s="196"/>
      <c r="D10" s="103"/>
      <c r="E10" s="101"/>
      <c r="F10" s="101"/>
      <c r="G10" s="101"/>
      <c r="H10" s="101"/>
      <c r="I10" s="101"/>
      <c r="J10" s="101"/>
      <c r="K10" s="101"/>
      <c r="L10" s="101"/>
      <c r="M10" s="101"/>
      <c r="N10" s="105">
        <f t="shared" si="0"/>
        <v>0</v>
      </c>
      <c r="O10" s="43"/>
      <c r="Q10" s="40" t="str">
        <f t="shared" si="1"/>
        <v>0</v>
      </c>
      <c r="R10" s="40" t="str">
        <f t="shared" si="2"/>
        <v>0</v>
      </c>
      <c r="S10" s="40" t="str">
        <f t="shared" si="3"/>
        <v>0</v>
      </c>
      <c r="T10" s="40" t="str">
        <f t="shared" si="4"/>
        <v>0</v>
      </c>
      <c r="U10" s="40" t="str">
        <f t="shared" si="5"/>
        <v>0</v>
      </c>
      <c r="V10" s="40" t="str">
        <f t="shared" si="6"/>
        <v>0</v>
      </c>
      <c r="W10" s="40" t="str">
        <f t="shared" si="7"/>
        <v>0</v>
      </c>
      <c r="X10" s="40" t="str">
        <f t="shared" si="8"/>
        <v>0</v>
      </c>
      <c r="Y10" s="40" t="str">
        <f t="shared" si="9"/>
        <v>0</v>
      </c>
    </row>
    <row r="11" spans="1:25" ht="54.4" customHeight="1" thickBot="1" x14ac:dyDescent="0.5">
      <c r="A11" s="41">
        <v>6</v>
      </c>
      <c r="B11" s="202" t="s">
        <v>1099</v>
      </c>
      <c r="C11" s="193"/>
      <c r="D11" s="103"/>
      <c r="E11" s="101"/>
      <c r="F11" s="101"/>
      <c r="G11" s="101"/>
      <c r="H11" s="101"/>
      <c r="I11" s="101"/>
      <c r="J11" s="101"/>
      <c r="K11" s="101"/>
      <c r="L11" s="101"/>
      <c r="M11" s="101"/>
      <c r="N11" s="105">
        <f t="shared" si="0"/>
        <v>0</v>
      </c>
      <c r="O11" s="45"/>
      <c r="Q11" s="40" t="str">
        <f t="shared" si="1"/>
        <v>0</v>
      </c>
      <c r="R11" s="40" t="str">
        <f t="shared" si="2"/>
        <v>0</v>
      </c>
      <c r="S11" s="40" t="str">
        <f t="shared" si="3"/>
        <v>0</v>
      </c>
      <c r="T11" s="40" t="str">
        <f t="shared" si="4"/>
        <v>0</v>
      </c>
      <c r="U11" s="40" t="str">
        <f t="shared" si="5"/>
        <v>0</v>
      </c>
      <c r="V11" s="40" t="str">
        <f t="shared" si="6"/>
        <v>0</v>
      </c>
      <c r="W11" s="40" t="str">
        <f t="shared" si="7"/>
        <v>0</v>
      </c>
      <c r="X11" s="40" t="str">
        <f t="shared" si="8"/>
        <v>0</v>
      </c>
      <c r="Y11" s="40" t="str">
        <f t="shared" si="9"/>
        <v>0</v>
      </c>
    </row>
    <row r="12" spans="1:25" ht="70.5" customHeight="1" thickBot="1" x14ac:dyDescent="0.5">
      <c r="A12" s="41">
        <v>7</v>
      </c>
      <c r="B12" s="202" t="s">
        <v>1100</v>
      </c>
      <c r="C12" s="193"/>
      <c r="D12" s="103"/>
      <c r="E12" s="101"/>
      <c r="F12" s="101"/>
      <c r="G12" s="101"/>
      <c r="H12" s="101"/>
      <c r="I12" s="101"/>
      <c r="J12" s="101"/>
      <c r="K12" s="101"/>
      <c r="L12" s="101"/>
      <c r="M12" s="101"/>
      <c r="N12" s="105">
        <f t="shared" si="0"/>
        <v>0</v>
      </c>
      <c r="O12" s="45"/>
      <c r="Q12" s="40" t="str">
        <f t="shared" si="1"/>
        <v>0</v>
      </c>
      <c r="R12" s="40" t="str">
        <f t="shared" si="2"/>
        <v>0</v>
      </c>
      <c r="S12" s="40" t="str">
        <f t="shared" si="3"/>
        <v>0</v>
      </c>
      <c r="T12" s="40" t="str">
        <f t="shared" si="4"/>
        <v>0</v>
      </c>
      <c r="U12" s="40" t="str">
        <f t="shared" si="5"/>
        <v>0</v>
      </c>
      <c r="V12" s="40" t="str">
        <f t="shared" si="6"/>
        <v>0</v>
      </c>
      <c r="W12" s="40" t="str">
        <f t="shared" si="7"/>
        <v>0</v>
      </c>
      <c r="X12" s="40" t="str">
        <f t="shared" si="8"/>
        <v>0</v>
      </c>
      <c r="Y12" s="40" t="str">
        <f t="shared" si="9"/>
        <v>0</v>
      </c>
    </row>
    <row r="13" spans="1:25" ht="69.400000000000006" customHeight="1" thickBot="1" x14ac:dyDescent="0.5">
      <c r="A13" s="41">
        <v>8</v>
      </c>
      <c r="B13" s="202" t="s">
        <v>1101</v>
      </c>
      <c r="C13" s="193"/>
      <c r="D13" s="103"/>
      <c r="E13" s="101"/>
      <c r="F13" s="101"/>
      <c r="G13" s="101"/>
      <c r="H13" s="101"/>
      <c r="I13" s="101"/>
      <c r="J13" s="101"/>
      <c r="K13" s="101"/>
      <c r="L13" s="101"/>
      <c r="M13" s="101"/>
      <c r="N13" s="105">
        <f t="shared" si="0"/>
        <v>0</v>
      </c>
      <c r="O13" s="45"/>
      <c r="Q13" s="40" t="str">
        <f t="shared" si="1"/>
        <v>0</v>
      </c>
      <c r="R13" s="40" t="str">
        <f t="shared" si="2"/>
        <v>0</v>
      </c>
      <c r="S13" s="40" t="str">
        <f t="shared" si="3"/>
        <v>0</v>
      </c>
      <c r="T13" s="40" t="str">
        <f t="shared" si="4"/>
        <v>0</v>
      </c>
      <c r="U13" s="40" t="str">
        <f t="shared" si="5"/>
        <v>0</v>
      </c>
      <c r="V13" s="40" t="str">
        <f t="shared" si="6"/>
        <v>0</v>
      </c>
      <c r="W13" s="40" t="str">
        <f t="shared" si="7"/>
        <v>0</v>
      </c>
      <c r="X13" s="40" t="str">
        <f t="shared" si="8"/>
        <v>0</v>
      </c>
      <c r="Y13" s="40" t="str">
        <f t="shared" si="9"/>
        <v>0</v>
      </c>
    </row>
    <row r="14" spans="1:25" ht="80.650000000000006" customHeight="1" thickBot="1" x14ac:dyDescent="0.5">
      <c r="A14" s="41">
        <v>9</v>
      </c>
      <c r="B14" s="202" t="s">
        <v>1102</v>
      </c>
      <c r="C14" s="193"/>
      <c r="D14" s="103"/>
      <c r="E14" s="101"/>
      <c r="F14" s="101"/>
      <c r="G14" s="101"/>
      <c r="H14" s="101"/>
      <c r="I14" s="101"/>
      <c r="J14" s="101"/>
      <c r="K14" s="101"/>
      <c r="L14" s="101"/>
      <c r="M14" s="101"/>
      <c r="N14" s="105">
        <f t="shared" si="0"/>
        <v>0</v>
      </c>
      <c r="O14" s="45"/>
      <c r="Q14" s="40" t="str">
        <f t="shared" si="1"/>
        <v>0</v>
      </c>
      <c r="R14" s="40" t="str">
        <f t="shared" si="2"/>
        <v>0</v>
      </c>
      <c r="S14" s="40" t="str">
        <f t="shared" si="3"/>
        <v>0</v>
      </c>
      <c r="T14" s="40" t="str">
        <f t="shared" si="4"/>
        <v>0</v>
      </c>
      <c r="U14" s="40" t="str">
        <f t="shared" si="5"/>
        <v>0</v>
      </c>
      <c r="V14" s="40" t="str">
        <f t="shared" si="6"/>
        <v>0</v>
      </c>
      <c r="W14" s="40" t="str">
        <f t="shared" si="7"/>
        <v>0</v>
      </c>
      <c r="X14" s="40" t="str">
        <f t="shared" si="8"/>
        <v>0</v>
      </c>
      <c r="Y14" s="40" t="str">
        <f t="shared" si="9"/>
        <v>0</v>
      </c>
    </row>
    <row r="15" spans="1:25" ht="79.5" customHeight="1" thickBot="1" x14ac:dyDescent="0.5">
      <c r="A15" s="41">
        <v>10</v>
      </c>
      <c r="B15" s="202" t="s">
        <v>1103</v>
      </c>
      <c r="C15" s="193"/>
      <c r="D15" s="103"/>
      <c r="E15" s="101"/>
      <c r="F15" s="101"/>
      <c r="G15" s="101"/>
      <c r="H15" s="101"/>
      <c r="I15" s="101"/>
      <c r="J15" s="101"/>
      <c r="K15" s="101"/>
      <c r="L15" s="101"/>
      <c r="M15" s="101"/>
      <c r="N15" s="105">
        <f t="shared" si="0"/>
        <v>0</v>
      </c>
      <c r="O15" s="45"/>
      <c r="Q15" s="40" t="str">
        <f t="shared" si="1"/>
        <v>0</v>
      </c>
      <c r="R15" s="40" t="str">
        <f t="shared" si="2"/>
        <v>0</v>
      </c>
      <c r="S15" s="40" t="str">
        <f t="shared" si="3"/>
        <v>0</v>
      </c>
      <c r="T15" s="40" t="str">
        <f t="shared" si="4"/>
        <v>0</v>
      </c>
      <c r="U15" s="40" t="str">
        <f t="shared" si="5"/>
        <v>0</v>
      </c>
      <c r="V15" s="40" t="str">
        <f t="shared" si="6"/>
        <v>0</v>
      </c>
      <c r="W15" s="40" t="str">
        <f t="shared" si="7"/>
        <v>0</v>
      </c>
      <c r="X15" s="40" t="str">
        <f t="shared" si="8"/>
        <v>0</v>
      </c>
      <c r="Y15" s="40" t="str">
        <f t="shared" si="9"/>
        <v>0</v>
      </c>
    </row>
    <row r="16" spans="1:25" ht="79.5" customHeight="1" thickBot="1" x14ac:dyDescent="0.5">
      <c r="A16" s="41">
        <v>11</v>
      </c>
      <c r="B16" s="202" t="s">
        <v>1104</v>
      </c>
      <c r="C16" s="193"/>
      <c r="D16" s="103"/>
      <c r="E16" s="101"/>
      <c r="F16" s="101"/>
      <c r="G16" s="101"/>
      <c r="H16" s="101"/>
      <c r="I16" s="101"/>
      <c r="J16" s="101"/>
      <c r="K16" s="101"/>
      <c r="L16" s="101"/>
      <c r="M16" s="101"/>
      <c r="N16" s="105">
        <f t="shared" si="0"/>
        <v>0</v>
      </c>
      <c r="O16" s="45"/>
      <c r="Q16" s="40" t="str">
        <f t="shared" si="1"/>
        <v>0</v>
      </c>
      <c r="R16" s="40" t="str">
        <f t="shared" si="2"/>
        <v>0</v>
      </c>
      <c r="S16" s="40" t="str">
        <f t="shared" si="3"/>
        <v>0</v>
      </c>
      <c r="T16" s="40" t="str">
        <f t="shared" si="4"/>
        <v>0</v>
      </c>
      <c r="U16" s="40" t="str">
        <f t="shared" si="5"/>
        <v>0</v>
      </c>
      <c r="V16" s="40" t="str">
        <f t="shared" si="6"/>
        <v>0</v>
      </c>
      <c r="W16" s="40" t="str">
        <f t="shared" si="7"/>
        <v>0</v>
      </c>
      <c r="X16" s="40" t="str">
        <f t="shared" si="8"/>
        <v>0</v>
      </c>
      <c r="Y16" s="40" t="str">
        <f t="shared" si="9"/>
        <v>0</v>
      </c>
    </row>
    <row r="17" spans="1:25" ht="69" customHeight="1" thickBot="1" x14ac:dyDescent="0.5">
      <c r="A17" s="41">
        <v>12</v>
      </c>
      <c r="B17" s="202" t="s">
        <v>1105</v>
      </c>
      <c r="C17" s="193"/>
      <c r="D17" s="103"/>
      <c r="E17" s="101"/>
      <c r="F17" s="101"/>
      <c r="G17" s="101"/>
      <c r="H17" s="101"/>
      <c r="I17" s="101"/>
      <c r="J17" s="101"/>
      <c r="K17" s="101"/>
      <c r="L17" s="101"/>
      <c r="M17" s="101"/>
      <c r="N17" s="105">
        <f t="shared" si="0"/>
        <v>0</v>
      </c>
      <c r="O17" s="45"/>
      <c r="Q17" s="40" t="str">
        <f t="shared" si="1"/>
        <v>0</v>
      </c>
      <c r="R17" s="40" t="str">
        <f t="shared" si="2"/>
        <v>0</v>
      </c>
      <c r="S17" s="40" t="str">
        <f t="shared" si="3"/>
        <v>0</v>
      </c>
      <c r="T17" s="40" t="str">
        <f t="shared" si="4"/>
        <v>0</v>
      </c>
      <c r="U17" s="40" t="str">
        <f t="shared" si="5"/>
        <v>0</v>
      </c>
      <c r="V17" s="40" t="str">
        <f t="shared" si="6"/>
        <v>0</v>
      </c>
      <c r="W17" s="40" t="str">
        <f t="shared" si="7"/>
        <v>0</v>
      </c>
      <c r="X17" s="40" t="str">
        <f t="shared" si="8"/>
        <v>0</v>
      </c>
      <c r="Y17" s="40" t="str">
        <f t="shared" si="9"/>
        <v>0</v>
      </c>
    </row>
    <row r="18" spans="1:25" ht="88.5" customHeight="1" thickBot="1" x14ac:dyDescent="0.5">
      <c r="A18" s="41">
        <v>13</v>
      </c>
      <c r="B18" s="202" t="s">
        <v>1106</v>
      </c>
      <c r="C18" s="193"/>
      <c r="D18" s="103"/>
      <c r="E18" s="101"/>
      <c r="F18" s="101"/>
      <c r="G18" s="101"/>
      <c r="H18" s="101"/>
      <c r="I18" s="101"/>
      <c r="J18" s="101"/>
      <c r="K18" s="101"/>
      <c r="L18" s="101"/>
      <c r="M18" s="101"/>
      <c r="N18" s="105">
        <f t="shared" si="0"/>
        <v>0</v>
      </c>
      <c r="O18" s="45" t="s">
        <v>953</v>
      </c>
      <c r="Q18" s="40" t="str">
        <f t="shared" si="1"/>
        <v>0</v>
      </c>
      <c r="R18" s="40" t="str">
        <f t="shared" si="2"/>
        <v>0</v>
      </c>
      <c r="S18" s="40" t="str">
        <f t="shared" si="3"/>
        <v>0</v>
      </c>
      <c r="T18" s="40" t="str">
        <f t="shared" si="4"/>
        <v>0</v>
      </c>
      <c r="U18" s="40" t="str">
        <f t="shared" si="5"/>
        <v>0</v>
      </c>
      <c r="V18" s="40" t="str">
        <f t="shared" si="6"/>
        <v>0</v>
      </c>
      <c r="W18" s="40" t="str">
        <f t="shared" si="7"/>
        <v>0</v>
      </c>
      <c r="X18" s="40" t="str">
        <f t="shared" si="8"/>
        <v>0</v>
      </c>
      <c r="Y18" s="40" t="str">
        <f t="shared" si="9"/>
        <v>0</v>
      </c>
    </row>
    <row r="19" spans="1:25" ht="93.75" customHeight="1" thickBot="1" x14ac:dyDescent="0.5">
      <c r="A19" s="41">
        <v>14</v>
      </c>
      <c r="B19" s="202" t="s">
        <v>1107</v>
      </c>
      <c r="C19" s="193"/>
      <c r="D19" s="103"/>
      <c r="E19" s="101"/>
      <c r="F19" s="101"/>
      <c r="G19" s="101"/>
      <c r="H19" s="101"/>
      <c r="I19" s="101"/>
      <c r="J19" s="101"/>
      <c r="K19" s="101"/>
      <c r="L19" s="101"/>
      <c r="M19" s="101"/>
      <c r="N19" s="105">
        <f t="shared" si="0"/>
        <v>0</v>
      </c>
      <c r="O19" s="45" t="s">
        <v>954</v>
      </c>
      <c r="Q19" s="40" t="str">
        <f t="shared" si="1"/>
        <v>0</v>
      </c>
      <c r="R19" s="40" t="str">
        <f t="shared" si="2"/>
        <v>0</v>
      </c>
      <c r="S19" s="40" t="str">
        <f t="shared" si="3"/>
        <v>0</v>
      </c>
      <c r="T19" s="40" t="str">
        <f t="shared" si="4"/>
        <v>0</v>
      </c>
      <c r="U19" s="40" t="str">
        <f t="shared" si="5"/>
        <v>0</v>
      </c>
      <c r="V19" s="40" t="str">
        <f t="shared" si="6"/>
        <v>0</v>
      </c>
      <c r="W19" s="40" t="str">
        <f t="shared" si="7"/>
        <v>0</v>
      </c>
      <c r="X19" s="40" t="str">
        <f t="shared" si="8"/>
        <v>0</v>
      </c>
      <c r="Y19" s="40" t="str">
        <f t="shared" si="9"/>
        <v>0</v>
      </c>
    </row>
    <row r="20" spans="1:25" ht="93.75" customHeight="1" thickBot="1" x14ac:dyDescent="0.5">
      <c r="A20" s="41">
        <v>15</v>
      </c>
      <c r="B20" s="202" t="s">
        <v>1108</v>
      </c>
      <c r="C20" s="193"/>
      <c r="D20" s="103"/>
      <c r="E20" s="101"/>
      <c r="F20" s="101"/>
      <c r="G20" s="101"/>
      <c r="H20" s="101"/>
      <c r="I20" s="101"/>
      <c r="J20" s="101"/>
      <c r="K20" s="101"/>
      <c r="L20" s="101"/>
      <c r="M20" s="101"/>
      <c r="N20" s="105">
        <f t="shared" si="0"/>
        <v>0</v>
      </c>
      <c r="O20" s="45" t="s">
        <v>955</v>
      </c>
      <c r="Q20" s="40" t="str">
        <f t="shared" si="1"/>
        <v>0</v>
      </c>
      <c r="R20" s="40" t="str">
        <f t="shared" si="2"/>
        <v>0</v>
      </c>
      <c r="S20" s="40" t="str">
        <f t="shared" si="3"/>
        <v>0</v>
      </c>
      <c r="T20" s="40" t="str">
        <f t="shared" si="4"/>
        <v>0</v>
      </c>
      <c r="U20" s="40" t="str">
        <f t="shared" si="5"/>
        <v>0</v>
      </c>
      <c r="V20" s="40" t="str">
        <f t="shared" si="6"/>
        <v>0</v>
      </c>
      <c r="W20" s="40" t="str">
        <f t="shared" si="7"/>
        <v>0</v>
      </c>
      <c r="X20" s="40" t="str">
        <f t="shared" si="8"/>
        <v>0</v>
      </c>
      <c r="Y20" s="40" t="str">
        <f t="shared" si="9"/>
        <v>0</v>
      </c>
    </row>
    <row r="21" spans="1:25" ht="102.4" customHeight="1" thickBot="1" x14ac:dyDescent="0.5">
      <c r="A21" s="41">
        <v>16</v>
      </c>
      <c r="B21" s="199" t="s">
        <v>1109</v>
      </c>
      <c r="C21" s="196"/>
      <c r="D21" s="103"/>
      <c r="E21" s="101"/>
      <c r="F21" s="101"/>
      <c r="G21" s="101"/>
      <c r="H21" s="101"/>
      <c r="I21" s="101"/>
      <c r="J21" s="101"/>
      <c r="K21" s="101"/>
      <c r="L21" s="101"/>
      <c r="M21" s="101"/>
      <c r="N21" s="105">
        <f t="shared" si="0"/>
        <v>0</v>
      </c>
      <c r="O21" s="43" t="s">
        <v>841</v>
      </c>
      <c r="Q21" s="40" t="str">
        <f t="shared" si="1"/>
        <v>0</v>
      </c>
      <c r="R21" s="40" t="str">
        <f t="shared" si="2"/>
        <v>0</v>
      </c>
      <c r="S21" s="40" t="str">
        <f t="shared" si="3"/>
        <v>0</v>
      </c>
      <c r="T21" s="40" t="str">
        <f t="shared" si="4"/>
        <v>0</v>
      </c>
      <c r="U21" s="40" t="str">
        <f t="shared" si="5"/>
        <v>0</v>
      </c>
      <c r="V21" s="40" t="str">
        <f t="shared" si="6"/>
        <v>0</v>
      </c>
      <c r="W21" s="40" t="str">
        <f t="shared" si="7"/>
        <v>0</v>
      </c>
      <c r="X21" s="40" t="str">
        <f t="shared" si="8"/>
        <v>0</v>
      </c>
      <c r="Y21" s="40" t="str">
        <f t="shared" si="9"/>
        <v>0</v>
      </c>
    </row>
    <row r="22" spans="1:25" ht="76.900000000000006" customHeight="1" thickBot="1" x14ac:dyDescent="0.5">
      <c r="A22" s="41">
        <v>17</v>
      </c>
      <c r="B22" s="199" t="s">
        <v>1110</v>
      </c>
      <c r="C22" s="196"/>
      <c r="D22" s="103"/>
      <c r="E22" s="101"/>
      <c r="F22" s="101"/>
      <c r="G22" s="101"/>
      <c r="H22" s="101"/>
      <c r="I22" s="101"/>
      <c r="J22" s="101"/>
      <c r="K22" s="101"/>
      <c r="L22" s="101"/>
      <c r="M22" s="101"/>
      <c r="N22" s="105">
        <f t="shared" si="0"/>
        <v>0</v>
      </c>
      <c r="O22" s="43" t="s">
        <v>842</v>
      </c>
      <c r="Q22" s="40" t="str">
        <f t="shared" si="1"/>
        <v>0</v>
      </c>
      <c r="R22" s="40" t="str">
        <f t="shared" si="2"/>
        <v>0</v>
      </c>
      <c r="S22" s="40" t="str">
        <f t="shared" si="3"/>
        <v>0</v>
      </c>
      <c r="T22" s="40" t="str">
        <f t="shared" si="4"/>
        <v>0</v>
      </c>
      <c r="U22" s="40" t="str">
        <f t="shared" si="5"/>
        <v>0</v>
      </c>
      <c r="V22" s="40" t="str">
        <f t="shared" si="6"/>
        <v>0</v>
      </c>
      <c r="W22" s="40" t="str">
        <f t="shared" si="7"/>
        <v>0</v>
      </c>
      <c r="X22" s="40" t="str">
        <f t="shared" si="8"/>
        <v>0</v>
      </c>
      <c r="Y22" s="40" t="str">
        <f t="shared" si="9"/>
        <v>0</v>
      </c>
    </row>
    <row r="23" spans="1:25" ht="76.900000000000006" customHeight="1" thickBot="1" x14ac:dyDescent="0.5">
      <c r="A23" s="41">
        <v>18</v>
      </c>
      <c r="B23" s="199" t="s">
        <v>1111</v>
      </c>
      <c r="C23" s="196"/>
      <c r="D23" s="103"/>
      <c r="E23" s="101"/>
      <c r="F23" s="101"/>
      <c r="G23" s="101"/>
      <c r="H23" s="101"/>
      <c r="I23" s="101"/>
      <c r="J23" s="101"/>
      <c r="K23" s="101"/>
      <c r="L23" s="101"/>
      <c r="M23" s="101"/>
      <c r="N23" s="105">
        <f t="shared" si="0"/>
        <v>0</v>
      </c>
      <c r="O23" s="43" t="s">
        <v>843</v>
      </c>
      <c r="Q23" s="40" t="str">
        <f t="shared" si="1"/>
        <v>0</v>
      </c>
      <c r="R23" s="40" t="str">
        <f t="shared" si="2"/>
        <v>0</v>
      </c>
      <c r="S23" s="40" t="str">
        <f t="shared" si="3"/>
        <v>0</v>
      </c>
      <c r="T23" s="40" t="str">
        <f t="shared" si="4"/>
        <v>0</v>
      </c>
      <c r="U23" s="40" t="str">
        <f t="shared" si="5"/>
        <v>0</v>
      </c>
      <c r="V23" s="40" t="str">
        <f t="shared" si="6"/>
        <v>0</v>
      </c>
      <c r="W23" s="40" t="str">
        <f t="shared" si="7"/>
        <v>0</v>
      </c>
      <c r="X23" s="40" t="str">
        <f t="shared" si="8"/>
        <v>0</v>
      </c>
      <c r="Y23" s="40" t="str">
        <f t="shared" si="9"/>
        <v>0</v>
      </c>
    </row>
    <row r="24" spans="1:25" ht="188.25" customHeight="1" thickBot="1" x14ac:dyDescent="0.5">
      <c r="A24" s="41">
        <v>19</v>
      </c>
      <c r="B24" s="199" t="s">
        <v>1112</v>
      </c>
      <c r="C24" s="196"/>
      <c r="D24" s="103"/>
      <c r="E24" s="101"/>
      <c r="F24" s="101"/>
      <c r="G24" s="101"/>
      <c r="H24" s="101"/>
      <c r="I24" s="101"/>
      <c r="J24" s="101"/>
      <c r="K24" s="101"/>
      <c r="L24" s="101"/>
      <c r="M24" s="101"/>
      <c r="N24" s="105">
        <f t="shared" si="0"/>
        <v>0</v>
      </c>
      <c r="O24" s="95" t="s">
        <v>844</v>
      </c>
      <c r="Q24" s="40" t="str">
        <f t="shared" si="1"/>
        <v>0</v>
      </c>
      <c r="R24" s="40" t="str">
        <f t="shared" si="2"/>
        <v>0</v>
      </c>
      <c r="S24" s="40" t="str">
        <f t="shared" si="3"/>
        <v>0</v>
      </c>
      <c r="T24" s="40" t="str">
        <f t="shared" si="4"/>
        <v>0</v>
      </c>
      <c r="U24" s="40" t="str">
        <f t="shared" si="5"/>
        <v>0</v>
      </c>
      <c r="V24" s="40" t="str">
        <f t="shared" si="6"/>
        <v>0</v>
      </c>
      <c r="W24" s="40" t="str">
        <f t="shared" si="7"/>
        <v>0</v>
      </c>
      <c r="X24" s="40" t="str">
        <f t="shared" si="8"/>
        <v>0</v>
      </c>
      <c r="Y24" s="40" t="str">
        <f t="shared" si="9"/>
        <v>0</v>
      </c>
    </row>
    <row r="25" spans="1:25" ht="78.75" customHeight="1" thickBot="1" x14ac:dyDescent="0.5">
      <c r="A25" s="41">
        <v>20</v>
      </c>
      <c r="B25" s="199" t="s">
        <v>1113</v>
      </c>
      <c r="C25" s="196"/>
      <c r="D25" s="103"/>
      <c r="E25" s="101"/>
      <c r="F25" s="101"/>
      <c r="G25" s="101"/>
      <c r="H25" s="101"/>
      <c r="I25" s="101"/>
      <c r="J25" s="101"/>
      <c r="K25" s="101"/>
      <c r="L25" s="101"/>
      <c r="M25" s="101"/>
      <c r="N25" s="105">
        <f t="shared" si="0"/>
        <v>0</v>
      </c>
      <c r="O25" s="45" t="s">
        <v>845</v>
      </c>
      <c r="Q25" s="40" t="str">
        <f t="shared" si="1"/>
        <v>0</v>
      </c>
      <c r="R25" s="40" t="str">
        <f t="shared" si="2"/>
        <v>0</v>
      </c>
      <c r="S25" s="40" t="str">
        <f t="shared" si="3"/>
        <v>0</v>
      </c>
      <c r="T25" s="40" t="str">
        <f t="shared" si="4"/>
        <v>0</v>
      </c>
      <c r="U25" s="40" t="str">
        <f t="shared" si="5"/>
        <v>0</v>
      </c>
      <c r="V25" s="40" t="str">
        <f t="shared" si="6"/>
        <v>0</v>
      </c>
      <c r="W25" s="40" t="str">
        <f t="shared" si="7"/>
        <v>0</v>
      </c>
      <c r="X25" s="40" t="str">
        <f t="shared" si="8"/>
        <v>0</v>
      </c>
      <c r="Y25" s="40" t="str">
        <f t="shared" si="9"/>
        <v>0</v>
      </c>
    </row>
    <row r="26" spans="1:25" ht="67.900000000000006" customHeight="1" thickBot="1" x14ac:dyDescent="0.5">
      <c r="A26" s="41">
        <v>21</v>
      </c>
      <c r="B26" s="199" t="s">
        <v>1114</v>
      </c>
      <c r="C26" s="196"/>
      <c r="D26" s="103"/>
      <c r="E26" s="101"/>
      <c r="F26" s="101"/>
      <c r="G26" s="101"/>
      <c r="H26" s="101"/>
      <c r="I26" s="101"/>
      <c r="J26" s="101"/>
      <c r="K26" s="101"/>
      <c r="L26" s="101"/>
      <c r="M26" s="101"/>
      <c r="N26" s="105">
        <f t="shared" si="0"/>
        <v>0</v>
      </c>
      <c r="O26" s="45" t="s">
        <v>846</v>
      </c>
      <c r="Q26" s="40" t="str">
        <f t="shared" si="1"/>
        <v>0</v>
      </c>
      <c r="R26" s="40" t="str">
        <f t="shared" si="2"/>
        <v>0</v>
      </c>
      <c r="S26" s="40" t="str">
        <f t="shared" si="3"/>
        <v>0</v>
      </c>
      <c r="T26" s="40" t="str">
        <f t="shared" si="4"/>
        <v>0</v>
      </c>
      <c r="U26" s="40" t="str">
        <f t="shared" si="5"/>
        <v>0</v>
      </c>
      <c r="V26" s="40" t="str">
        <f t="shared" si="6"/>
        <v>0</v>
      </c>
      <c r="W26" s="40" t="str">
        <f t="shared" si="7"/>
        <v>0</v>
      </c>
      <c r="X26" s="40" t="str">
        <f t="shared" si="8"/>
        <v>0</v>
      </c>
      <c r="Y26" s="40" t="str">
        <f t="shared" si="9"/>
        <v>0</v>
      </c>
    </row>
    <row r="27" spans="1:25" ht="108.4" customHeight="1" thickBot="1" x14ac:dyDescent="0.5">
      <c r="A27" s="41">
        <v>22</v>
      </c>
      <c r="B27" s="199" t="s">
        <v>1115</v>
      </c>
      <c r="C27" s="196"/>
      <c r="D27" s="103"/>
      <c r="E27" s="101"/>
      <c r="F27" s="101"/>
      <c r="G27" s="101"/>
      <c r="H27" s="101"/>
      <c r="I27" s="101"/>
      <c r="J27" s="101"/>
      <c r="K27" s="101"/>
      <c r="L27" s="101"/>
      <c r="M27" s="101"/>
      <c r="N27" s="105">
        <f t="shared" si="0"/>
        <v>0</v>
      </c>
      <c r="O27" s="45" t="s">
        <v>847</v>
      </c>
      <c r="Q27" s="40" t="str">
        <f t="shared" si="1"/>
        <v>0</v>
      </c>
      <c r="R27" s="40" t="str">
        <f t="shared" si="2"/>
        <v>0</v>
      </c>
      <c r="S27" s="40" t="str">
        <f t="shared" si="3"/>
        <v>0</v>
      </c>
      <c r="T27" s="40" t="str">
        <f t="shared" si="4"/>
        <v>0</v>
      </c>
      <c r="U27" s="40" t="str">
        <f t="shared" si="5"/>
        <v>0</v>
      </c>
      <c r="V27" s="40" t="str">
        <f t="shared" si="6"/>
        <v>0</v>
      </c>
      <c r="W27" s="40" t="str">
        <f t="shared" si="7"/>
        <v>0</v>
      </c>
      <c r="X27" s="40" t="str">
        <f t="shared" si="8"/>
        <v>0</v>
      </c>
      <c r="Y27" s="40" t="str">
        <f t="shared" si="9"/>
        <v>0</v>
      </c>
    </row>
    <row r="28" spans="1:25" ht="74.25" customHeight="1" thickBot="1" x14ac:dyDescent="0.5">
      <c r="A28" s="41">
        <v>23</v>
      </c>
      <c r="B28" s="199" t="s">
        <v>1116</v>
      </c>
      <c r="C28" s="196"/>
      <c r="D28" s="103"/>
      <c r="E28" s="101"/>
      <c r="F28" s="101"/>
      <c r="G28" s="101"/>
      <c r="H28" s="101"/>
      <c r="I28" s="101"/>
      <c r="J28" s="101"/>
      <c r="K28" s="101"/>
      <c r="L28" s="101"/>
      <c r="M28" s="101"/>
      <c r="N28" s="105">
        <f t="shared" si="0"/>
        <v>0</v>
      </c>
      <c r="O28" s="45" t="s">
        <v>848</v>
      </c>
      <c r="Q28" s="40" t="str">
        <f t="shared" si="1"/>
        <v>0</v>
      </c>
      <c r="R28" s="40" t="str">
        <f t="shared" si="2"/>
        <v>0</v>
      </c>
      <c r="S28" s="40" t="str">
        <f t="shared" si="3"/>
        <v>0</v>
      </c>
      <c r="T28" s="40" t="str">
        <f t="shared" si="4"/>
        <v>0</v>
      </c>
      <c r="U28" s="40" t="str">
        <f t="shared" si="5"/>
        <v>0</v>
      </c>
      <c r="V28" s="40" t="str">
        <f t="shared" si="6"/>
        <v>0</v>
      </c>
      <c r="W28" s="40" t="str">
        <f t="shared" si="7"/>
        <v>0</v>
      </c>
      <c r="X28" s="40" t="str">
        <f t="shared" si="8"/>
        <v>0</v>
      </c>
      <c r="Y28" s="40" t="str">
        <f t="shared" si="9"/>
        <v>0</v>
      </c>
    </row>
    <row r="29" spans="1:25" ht="99" customHeight="1" thickBot="1" x14ac:dyDescent="0.5">
      <c r="A29" s="41">
        <v>24</v>
      </c>
      <c r="B29" s="199" t="s">
        <v>1117</v>
      </c>
      <c r="C29" s="196"/>
      <c r="D29" s="103"/>
      <c r="E29" s="101"/>
      <c r="F29" s="101"/>
      <c r="G29" s="101"/>
      <c r="H29" s="101"/>
      <c r="I29" s="101"/>
      <c r="J29" s="101"/>
      <c r="K29" s="101"/>
      <c r="L29" s="101"/>
      <c r="M29" s="101"/>
      <c r="N29" s="105">
        <f t="shared" si="0"/>
        <v>0</v>
      </c>
      <c r="O29" s="45" t="s">
        <v>849</v>
      </c>
      <c r="Q29" s="40" t="str">
        <f t="shared" si="1"/>
        <v>0</v>
      </c>
      <c r="R29" s="40" t="str">
        <f t="shared" si="2"/>
        <v>0</v>
      </c>
      <c r="S29" s="40" t="str">
        <f t="shared" si="3"/>
        <v>0</v>
      </c>
      <c r="T29" s="40" t="str">
        <f t="shared" si="4"/>
        <v>0</v>
      </c>
      <c r="U29" s="40" t="str">
        <f t="shared" si="5"/>
        <v>0</v>
      </c>
      <c r="V29" s="40" t="str">
        <f t="shared" si="6"/>
        <v>0</v>
      </c>
      <c r="W29" s="40" t="str">
        <f t="shared" si="7"/>
        <v>0</v>
      </c>
      <c r="X29" s="40" t="str">
        <f t="shared" si="8"/>
        <v>0</v>
      </c>
      <c r="Y29" s="40" t="str">
        <f t="shared" si="9"/>
        <v>0</v>
      </c>
    </row>
    <row r="30" spans="1:25" ht="73.5" customHeight="1" thickBot="1" x14ac:dyDescent="0.5">
      <c r="A30" s="41">
        <v>25</v>
      </c>
      <c r="B30" s="199" t="s">
        <v>1118</v>
      </c>
      <c r="C30" s="196"/>
      <c r="D30" s="103"/>
      <c r="E30" s="101"/>
      <c r="F30" s="101"/>
      <c r="G30" s="101"/>
      <c r="H30" s="101"/>
      <c r="I30" s="101"/>
      <c r="J30" s="101"/>
      <c r="K30" s="101"/>
      <c r="L30" s="101"/>
      <c r="M30" s="101"/>
      <c r="N30" s="105">
        <f t="shared" si="0"/>
        <v>0</v>
      </c>
      <c r="O30" s="45" t="s">
        <v>850</v>
      </c>
      <c r="Q30" s="40" t="str">
        <f t="shared" si="1"/>
        <v>0</v>
      </c>
      <c r="R30" s="40" t="str">
        <f t="shared" si="2"/>
        <v>0</v>
      </c>
      <c r="S30" s="40" t="str">
        <f t="shared" si="3"/>
        <v>0</v>
      </c>
      <c r="T30" s="40" t="str">
        <f t="shared" si="4"/>
        <v>0</v>
      </c>
      <c r="U30" s="40" t="str">
        <f t="shared" si="5"/>
        <v>0</v>
      </c>
      <c r="V30" s="40" t="str">
        <f t="shared" si="6"/>
        <v>0</v>
      </c>
      <c r="W30" s="40" t="str">
        <f t="shared" si="7"/>
        <v>0</v>
      </c>
      <c r="X30" s="40" t="str">
        <f t="shared" si="8"/>
        <v>0</v>
      </c>
      <c r="Y30" s="40" t="str">
        <f t="shared" si="9"/>
        <v>0</v>
      </c>
    </row>
    <row r="31" spans="1:25" ht="79.5" customHeight="1" thickBot="1" x14ac:dyDescent="0.5">
      <c r="A31" s="41">
        <v>26</v>
      </c>
      <c r="B31" s="199" t="s">
        <v>1119</v>
      </c>
      <c r="C31" s="196"/>
      <c r="D31" s="103"/>
      <c r="E31" s="101"/>
      <c r="F31" s="101"/>
      <c r="G31" s="101"/>
      <c r="H31" s="101"/>
      <c r="I31" s="101"/>
      <c r="J31" s="101"/>
      <c r="K31" s="101"/>
      <c r="L31" s="101"/>
      <c r="M31" s="101"/>
      <c r="N31" s="105">
        <f t="shared" si="0"/>
        <v>0</v>
      </c>
      <c r="O31" s="45" t="s">
        <v>851</v>
      </c>
      <c r="Q31" s="40" t="str">
        <f t="shared" si="1"/>
        <v>0</v>
      </c>
      <c r="R31" s="40" t="str">
        <f t="shared" si="2"/>
        <v>0</v>
      </c>
      <c r="S31" s="40" t="str">
        <f t="shared" si="3"/>
        <v>0</v>
      </c>
      <c r="T31" s="40" t="str">
        <f t="shared" si="4"/>
        <v>0</v>
      </c>
      <c r="U31" s="40" t="str">
        <f t="shared" si="5"/>
        <v>0</v>
      </c>
      <c r="V31" s="40" t="str">
        <f t="shared" si="6"/>
        <v>0</v>
      </c>
      <c r="W31" s="40" t="str">
        <f t="shared" si="7"/>
        <v>0</v>
      </c>
      <c r="X31" s="40" t="str">
        <f t="shared" si="8"/>
        <v>0</v>
      </c>
      <c r="Y31" s="40" t="str">
        <f t="shared" si="9"/>
        <v>0</v>
      </c>
    </row>
    <row r="32" spans="1:25" ht="113.25" customHeight="1" thickBot="1" x14ac:dyDescent="0.5">
      <c r="A32" s="41">
        <v>27</v>
      </c>
      <c r="B32" s="199" t="s">
        <v>1120</v>
      </c>
      <c r="C32" s="196"/>
      <c r="D32" s="103"/>
      <c r="E32" s="101"/>
      <c r="F32" s="101"/>
      <c r="G32" s="101"/>
      <c r="H32" s="101"/>
      <c r="I32" s="101"/>
      <c r="J32" s="101"/>
      <c r="K32" s="101"/>
      <c r="L32" s="101"/>
      <c r="M32" s="101"/>
      <c r="N32" s="105">
        <f t="shared" si="0"/>
        <v>0</v>
      </c>
      <c r="O32" s="44" t="s">
        <v>852</v>
      </c>
      <c r="Q32" s="40" t="str">
        <f t="shared" si="1"/>
        <v>0</v>
      </c>
      <c r="R32" s="40" t="str">
        <f t="shared" si="2"/>
        <v>0</v>
      </c>
      <c r="S32" s="40" t="str">
        <f t="shared" si="3"/>
        <v>0</v>
      </c>
      <c r="T32" s="40" t="str">
        <f t="shared" si="4"/>
        <v>0</v>
      </c>
      <c r="U32" s="40" t="str">
        <f t="shared" si="5"/>
        <v>0</v>
      </c>
      <c r="V32" s="40" t="str">
        <f t="shared" si="6"/>
        <v>0</v>
      </c>
      <c r="W32" s="40" t="str">
        <f t="shared" si="7"/>
        <v>0</v>
      </c>
      <c r="X32" s="40" t="str">
        <f t="shared" si="8"/>
        <v>0</v>
      </c>
      <c r="Y32" s="40" t="str">
        <f t="shared" si="9"/>
        <v>0</v>
      </c>
    </row>
    <row r="33" spans="1:25" ht="103.15" customHeight="1" thickBot="1" x14ac:dyDescent="0.5">
      <c r="A33" s="41">
        <v>28</v>
      </c>
      <c r="B33" s="199" t="s">
        <v>1121</v>
      </c>
      <c r="C33" s="196"/>
      <c r="D33" s="103"/>
      <c r="E33" s="101"/>
      <c r="F33" s="101"/>
      <c r="G33" s="101"/>
      <c r="H33" s="101"/>
      <c r="I33" s="101"/>
      <c r="J33" s="101"/>
      <c r="K33" s="101"/>
      <c r="L33" s="101"/>
      <c r="M33" s="101"/>
      <c r="N33" s="105">
        <f t="shared" si="0"/>
        <v>0</v>
      </c>
      <c r="O33" s="44" t="s">
        <v>853</v>
      </c>
      <c r="Q33" s="40" t="str">
        <f t="shared" si="1"/>
        <v>0</v>
      </c>
      <c r="R33" s="40" t="str">
        <f t="shared" si="2"/>
        <v>0</v>
      </c>
      <c r="S33" s="40" t="str">
        <f t="shared" si="3"/>
        <v>0</v>
      </c>
      <c r="T33" s="40" t="str">
        <f t="shared" si="4"/>
        <v>0</v>
      </c>
      <c r="U33" s="40" t="str">
        <f t="shared" si="5"/>
        <v>0</v>
      </c>
      <c r="V33" s="40" t="str">
        <f t="shared" si="6"/>
        <v>0</v>
      </c>
      <c r="W33" s="40" t="str">
        <f t="shared" si="7"/>
        <v>0</v>
      </c>
      <c r="X33" s="40" t="str">
        <f t="shared" si="8"/>
        <v>0</v>
      </c>
      <c r="Y33" s="40" t="str">
        <f t="shared" si="9"/>
        <v>0</v>
      </c>
    </row>
    <row r="34" spans="1:25" ht="76.5" customHeight="1" thickBot="1" x14ac:dyDescent="0.5">
      <c r="A34" s="41">
        <v>29</v>
      </c>
      <c r="B34" s="199" t="s">
        <v>1122</v>
      </c>
      <c r="C34" s="196"/>
      <c r="D34" s="103"/>
      <c r="E34" s="101"/>
      <c r="F34" s="101"/>
      <c r="G34" s="101"/>
      <c r="H34" s="101"/>
      <c r="I34" s="101"/>
      <c r="J34" s="101"/>
      <c r="K34" s="101"/>
      <c r="L34" s="101"/>
      <c r="M34" s="101"/>
      <c r="N34" s="105">
        <f t="shared" si="0"/>
        <v>0</v>
      </c>
      <c r="O34" s="96" t="s">
        <v>854</v>
      </c>
      <c r="Q34" s="40" t="str">
        <f t="shared" si="1"/>
        <v>0</v>
      </c>
      <c r="R34" s="40" t="str">
        <f t="shared" si="2"/>
        <v>0</v>
      </c>
      <c r="S34" s="40" t="str">
        <f t="shared" si="3"/>
        <v>0</v>
      </c>
      <c r="T34" s="40" t="str">
        <f t="shared" si="4"/>
        <v>0</v>
      </c>
      <c r="U34" s="40" t="str">
        <f t="shared" si="5"/>
        <v>0</v>
      </c>
      <c r="V34" s="40" t="str">
        <f t="shared" si="6"/>
        <v>0</v>
      </c>
      <c r="W34" s="40" t="str">
        <f t="shared" si="7"/>
        <v>0</v>
      </c>
      <c r="X34" s="40" t="str">
        <f t="shared" si="8"/>
        <v>0</v>
      </c>
      <c r="Y34" s="40" t="str">
        <f t="shared" si="9"/>
        <v>0</v>
      </c>
    </row>
    <row r="35" spans="1:25" ht="130.9" customHeight="1" thickBot="1" x14ac:dyDescent="0.5">
      <c r="A35" s="41">
        <v>30</v>
      </c>
      <c r="B35" s="199" t="s">
        <v>1123</v>
      </c>
      <c r="C35" s="196"/>
      <c r="D35" s="103"/>
      <c r="E35" s="101"/>
      <c r="F35" s="101"/>
      <c r="G35" s="101"/>
      <c r="H35" s="101"/>
      <c r="I35" s="101"/>
      <c r="J35" s="101"/>
      <c r="K35" s="101"/>
      <c r="L35" s="101"/>
      <c r="M35" s="101"/>
      <c r="N35" s="105">
        <f t="shared" si="0"/>
        <v>0</v>
      </c>
      <c r="O35" s="96" t="s">
        <v>854</v>
      </c>
      <c r="Q35" s="40" t="str">
        <f t="shared" si="1"/>
        <v>0</v>
      </c>
      <c r="R35" s="40" t="str">
        <f t="shared" si="2"/>
        <v>0</v>
      </c>
      <c r="S35" s="40" t="str">
        <f t="shared" si="3"/>
        <v>0</v>
      </c>
      <c r="T35" s="40" t="str">
        <f t="shared" si="4"/>
        <v>0</v>
      </c>
      <c r="U35" s="40" t="str">
        <f t="shared" si="5"/>
        <v>0</v>
      </c>
      <c r="V35" s="40" t="str">
        <f t="shared" si="6"/>
        <v>0</v>
      </c>
      <c r="W35" s="40" t="str">
        <f t="shared" si="7"/>
        <v>0</v>
      </c>
      <c r="X35" s="40" t="str">
        <f t="shared" si="8"/>
        <v>0</v>
      </c>
      <c r="Y35" s="40" t="str">
        <f t="shared" si="9"/>
        <v>0</v>
      </c>
    </row>
    <row r="36" spans="1:25" ht="118.5" customHeight="1" thickBot="1" x14ac:dyDescent="0.5">
      <c r="A36" s="41">
        <v>31</v>
      </c>
      <c r="B36" s="199" t="s">
        <v>1124</v>
      </c>
      <c r="C36" s="196"/>
      <c r="D36" s="103"/>
      <c r="E36" s="101"/>
      <c r="F36" s="101"/>
      <c r="G36" s="101"/>
      <c r="H36" s="101"/>
      <c r="I36" s="101"/>
      <c r="J36" s="101"/>
      <c r="K36" s="101"/>
      <c r="L36" s="101"/>
      <c r="M36" s="101"/>
      <c r="N36" s="105">
        <f t="shared" si="0"/>
        <v>0</v>
      </c>
      <c r="O36" s="91" t="s">
        <v>855</v>
      </c>
      <c r="Q36" s="40" t="str">
        <f t="shared" si="1"/>
        <v>0</v>
      </c>
      <c r="R36" s="40" t="str">
        <f t="shared" si="2"/>
        <v>0</v>
      </c>
      <c r="S36" s="40" t="str">
        <f t="shared" si="3"/>
        <v>0</v>
      </c>
      <c r="T36" s="40" t="str">
        <f t="shared" si="4"/>
        <v>0</v>
      </c>
      <c r="U36" s="40" t="str">
        <f t="shared" si="5"/>
        <v>0</v>
      </c>
      <c r="V36" s="40" t="str">
        <f t="shared" si="6"/>
        <v>0</v>
      </c>
      <c r="W36" s="40" t="str">
        <f t="shared" si="7"/>
        <v>0</v>
      </c>
      <c r="X36" s="40" t="str">
        <f t="shared" si="8"/>
        <v>0</v>
      </c>
      <c r="Y36" s="40" t="str">
        <f t="shared" si="9"/>
        <v>0</v>
      </c>
    </row>
    <row r="37" spans="1:25" ht="93.75" customHeight="1" thickBot="1" x14ac:dyDescent="0.5">
      <c r="A37" s="41">
        <v>32</v>
      </c>
      <c r="B37" s="199" t="s">
        <v>1125</v>
      </c>
      <c r="C37" s="196"/>
      <c r="D37" s="103"/>
      <c r="E37" s="101"/>
      <c r="F37" s="101"/>
      <c r="G37" s="101"/>
      <c r="H37" s="101"/>
      <c r="I37" s="101"/>
      <c r="J37" s="101"/>
      <c r="K37" s="101"/>
      <c r="L37" s="101"/>
      <c r="M37" s="101"/>
      <c r="N37" s="105">
        <f t="shared" si="0"/>
        <v>0</v>
      </c>
      <c r="O37" s="91" t="s">
        <v>956</v>
      </c>
      <c r="Q37" s="40" t="str">
        <f t="shared" si="1"/>
        <v>0</v>
      </c>
      <c r="R37" s="40" t="str">
        <f t="shared" si="2"/>
        <v>0</v>
      </c>
      <c r="S37" s="40" t="str">
        <f t="shared" si="3"/>
        <v>0</v>
      </c>
      <c r="T37" s="40" t="str">
        <f t="shared" si="4"/>
        <v>0</v>
      </c>
      <c r="U37" s="40" t="str">
        <f t="shared" si="5"/>
        <v>0</v>
      </c>
      <c r="V37" s="40" t="str">
        <f t="shared" si="6"/>
        <v>0</v>
      </c>
      <c r="W37" s="40" t="str">
        <f t="shared" si="7"/>
        <v>0</v>
      </c>
      <c r="X37" s="40" t="str">
        <f t="shared" si="8"/>
        <v>0</v>
      </c>
      <c r="Y37" s="40" t="str">
        <f t="shared" si="9"/>
        <v>0</v>
      </c>
    </row>
    <row r="38" spans="1:25" ht="110.25" customHeight="1" thickBot="1" x14ac:dyDescent="0.5">
      <c r="A38" s="41">
        <v>33</v>
      </c>
      <c r="B38" s="199" t="s">
        <v>1126</v>
      </c>
      <c r="C38" s="196"/>
      <c r="D38" s="103"/>
      <c r="E38" s="101"/>
      <c r="F38" s="101"/>
      <c r="G38" s="101"/>
      <c r="H38" s="101"/>
      <c r="I38" s="101"/>
      <c r="J38" s="101"/>
      <c r="K38" s="101"/>
      <c r="L38" s="101"/>
      <c r="M38" s="101"/>
      <c r="N38" s="105">
        <f t="shared" si="0"/>
        <v>0</v>
      </c>
      <c r="O38" s="91" t="s">
        <v>857</v>
      </c>
      <c r="Q38" s="40" t="str">
        <f t="shared" si="1"/>
        <v>0</v>
      </c>
      <c r="R38" s="40" t="str">
        <f t="shared" si="2"/>
        <v>0</v>
      </c>
      <c r="S38" s="40" t="str">
        <f t="shared" si="3"/>
        <v>0</v>
      </c>
      <c r="T38" s="40" t="str">
        <f t="shared" si="4"/>
        <v>0</v>
      </c>
      <c r="U38" s="40" t="str">
        <f t="shared" si="5"/>
        <v>0</v>
      </c>
      <c r="V38" s="40" t="str">
        <f t="shared" si="6"/>
        <v>0</v>
      </c>
      <c r="W38" s="40" t="str">
        <f t="shared" si="7"/>
        <v>0</v>
      </c>
      <c r="X38" s="40" t="str">
        <f t="shared" si="8"/>
        <v>0</v>
      </c>
      <c r="Y38" s="40" t="str">
        <f t="shared" si="9"/>
        <v>0</v>
      </c>
    </row>
    <row r="39" spans="1:25" ht="130.9" customHeight="1" thickBot="1" x14ac:dyDescent="0.5">
      <c r="A39" s="41">
        <v>34</v>
      </c>
      <c r="B39" s="199" t="s">
        <v>1127</v>
      </c>
      <c r="C39" s="196"/>
      <c r="D39" s="103"/>
      <c r="E39" s="101"/>
      <c r="F39" s="101"/>
      <c r="G39" s="101"/>
      <c r="H39" s="101"/>
      <c r="I39" s="101"/>
      <c r="J39" s="101"/>
      <c r="K39" s="101"/>
      <c r="L39" s="101"/>
      <c r="M39" s="101"/>
      <c r="N39" s="105">
        <f t="shared" si="0"/>
        <v>0</v>
      </c>
      <c r="O39" s="97" t="s">
        <v>859</v>
      </c>
      <c r="Q39" s="40" t="str">
        <f t="shared" si="1"/>
        <v>0</v>
      </c>
      <c r="R39" s="40" t="str">
        <f t="shared" si="2"/>
        <v>0</v>
      </c>
      <c r="S39" s="40" t="str">
        <f t="shared" si="3"/>
        <v>0</v>
      </c>
      <c r="T39" s="40" t="str">
        <f t="shared" si="4"/>
        <v>0</v>
      </c>
      <c r="U39" s="40" t="str">
        <f t="shared" si="5"/>
        <v>0</v>
      </c>
      <c r="V39" s="40" t="str">
        <f t="shared" si="6"/>
        <v>0</v>
      </c>
      <c r="W39" s="40" t="str">
        <f t="shared" si="7"/>
        <v>0</v>
      </c>
      <c r="X39" s="40" t="str">
        <f t="shared" si="8"/>
        <v>0</v>
      </c>
      <c r="Y39" s="40" t="str">
        <f t="shared" si="9"/>
        <v>0</v>
      </c>
    </row>
    <row r="40" spans="1:25" ht="74.25" customHeight="1" thickBot="1" x14ac:dyDescent="0.5">
      <c r="A40" s="41">
        <v>35</v>
      </c>
      <c r="B40" s="199" t="s">
        <v>1128</v>
      </c>
      <c r="C40" s="196"/>
      <c r="D40" s="103"/>
      <c r="E40" s="101"/>
      <c r="F40" s="101"/>
      <c r="G40" s="101"/>
      <c r="H40" s="101"/>
      <c r="I40" s="101"/>
      <c r="J40" s="101"/>
      <c r="K40" s="101"/>
      <c r="L40" s="101"/>
      <c r="M40" s="101"/>
      <c r="N40" s="105">
        <f t="shared" si="0"/>
        <v>0</v>
      </c>
      <c r="O40" s="97" t="s">
        <v>861</v>
      </c>
      <c r="Q40" s="40" t="str">
        <f t="shared" si="1"/>
        <v>0</v>
      </c>
      <c r="R40" s="40" t="str">
        <f t="shared" si="2"/>
        <v>0</v>
      </c>
      <c r="S40" s="40" t="str">
        <f t="shared" si="3"/>
        <v>0</v>
      </c>
      <c r="T40" s="40" t="str">
        <f t="shared" si="4"/>
        <v>0</v>
      </c>
      <c r="U40" s="40" t="str">
        <f t="shared" si="5"/>
        <v>0</v>
      </c>
      <c r="V40" s="40" t="str">
        <f t="shared" si="6"/>
        <v>0</v>
      </c>
      <c r="W40" s="40" t="str">
        <f t="shared" si="7"/>
        <v>0</v>
      </c>
      <c r="X40" s="40" t="str">
        <f t="shared" si="8"/>
        <v>0</v>
      </c>
      <c r="Y40" s="40" t="str">
        <f t="shared" si="9"/>
        <v>0</v>
      </c>
    </row>
    <row r="41" spans="1:25" ht="92.65" customHeight="1" thickBot="1" x14ac:dyDescent="0.5">
      <c r="A41" s="41">
        <v>36</v>
      </c>
      <c r="B41" s="199" t="s">
        <v>1129</v>
      </c>
      <c r="C41" s="196"/>
      <c r="D41" s="103"/>
      <c r="E41" s="101"/>
      <c r="F41" s="101"/>
      <c r="G41" s="101"/>
      <c r="H41" s="101"/>
      <c r="I41" s="101"/>
      <c r="J41" s="101"/>
      <c r="K41" s="101"/>
      <c r="L41" s="101"/>
      <c r="M41" s="101"/>
      <c r="N41" s="105">
        <f t="shared" si="0"/>
        <v>0</v>
      </c>
      <c r="O41" s="97" t="s">
        <v>863</v>
      </c>
      <c r="Q41" s="40" t="str">
        <f t="shared" si="1"/>
        <v>0</v>
      </c>
      <c r="R41" s="40" t="str">
        <f t="shared" si="2"/>
        <v>0</v>
      </c>
      <c r="S41" s="40" t="str">
        <f t="shared" si="3"/>
        <v>0</v>
      </c>
      <c r="T41" s="40" t="str">
        <f t="shared" si="4"/>
        <v>0</v>
      </c>
      <c r="U41" s="40" t="str">
        <f t="shared" si="5"/>
        <v>0</v>
      </c>
      <c r="V41" s="40" t="str">
        <f t="shared" si="6"/>
        <v>0</v>
      </c>
      <c r="W41" s="40" t="str">
        <f t="shared" si="7"/>
        <v>0</v>
      </c>
      <c r="X41" s="40" t="str">
        <f t="shared" si="8"/>
        <v>0</v>
      </c>
      <c r="Y41" s="40" t="str">
        <f t="shared" si="9"/>
        <v>0</v>
      </c>
    </row>
    <row r="42" spans="1:25" ht="92.65" customHeight="1" thickBot="1" x14ac:dyDescent="0.5">
      <c r="A42" s="41">
        <v>37</v>
      </c>
      <c r="B42" s="199" t="s">
        <v>1130</v>
      </c>
      <c r="C42" s="196"/>
      <c r="D42" s="103"/>
      <c r="E42" s="101"/>
      <c r="F42" s="101"/>
      <c r="G42" s="101"/>
      <c r="H42" s="101"/>
      <c r="I42" s="101"/>
      <c r="J42" s="101"/>
      <c r="K42" s="101"/>
      <c r="L42" s="101"/>
      <c r="M42" s="101"/>
      <c r="N42" s="105">
        <f t="shared" si="0"/>
        <v>0</v>
      </c>
      <c r="O42" s="97" t="s">
        <v>899</v>
      </c>
      <c r="Q42" s="40" t="str">
        <f t="shared" si="1"/>
        <v>0</v>
      </c>
      <c r="R42" s="40" t="str">
        <f t="shared" si="2"/>
        <v>0</v>
      </c>
      <c r="S42" s="40" t="str">
        <f t="shared" si="3"/>
        <v>0</v>
      </c>
      <c r="T42" s="40" t="str">
        <f t="shared" si="4"/>
        <v>0</v>
      </c>
      <c r="U42" s="40" t="str">
        <f t="shared" si="5"/>
        <v>0</v>
      </c>
      <c r="V42" s="40" t="str">
        <f t="shared" si="6"/>
        <v>0</v>
      </c>
      <c r="W42" s="40" t="str">
        <f t="shared" si="7"/>
        <v>0</v>
      </c>
      <c r="X42" s="40" t="str">
        <f t="shared" si="8"/>
        <v>0</v>
      </c>
      <c r="Y42" s="40" t="str">
        <f t="shared" si="9"/>
        <v>0</v>
      </c>
    </row>
    <row r="43" spans="1:25" ht="92.65" customHeight="1" thickBot="1" x14ac:dyDescent="0.5">
      <c r="A43" s="41">
        <v>38</v>
      </c>
      <c r="B43" s="199" t="s">
        <v>1131</v>
      </c>
      <c r="C43" s="196"/>
      <c r="D43" s="103"/>
      <c r="E43" s="101"/>
      <c r="F43" s="101"/>
      <c r="G43" s="101"/>
      <c r="H43" s="101"/>
      <c r="I43" s="101"/>
      <c r="J43" s="101"/>
      <c r="K43" s="101"/>
      <c r="L43" s="101"/>
      <c r="M43" s="101"/>
      <c r="N43" s="105">
        <f t="shared" si="0"/>
        <v>0</v>
      </c>
      <c r="O43" s="97" t="s">
        <v>901</v>
      </c>
      <c r="Q43" s="40" t="str">
        <f t="shared" si="1"/>
        <v>0</v>
      </c>
      <c r="R43" s="40" t="str">
        <f t="shared" si="2"/>
        <v>0</v>
      </c>
      <c r="S43" s="40" t="str">
        <f t="shared" si="3"/>
        <v>0</v>
      </c>
      <c r="T43" s="40" t="str">
        <f t="shared" si="4"/>
        <v>0</v>
      </c>
      <c r="U43" s="40" t="str">
        <f t="shared" si="5"/>
        <v>0</v>
      </c>
      <c r="V43" s="40" t="str">
        <f t="shared" si="6"/>
        <v>0</v>
      </c>
      <c r="W43" s="40" t="str">
        <f t="shared" si="7"/>
        <v>0</v>
      </c>
      <c r="X43" s="40" t="str">
        <f t="shared" si="8"/>
        <v>0</v>
      </c>
      <c r="Y43" s="40" t="str">
        <f t="shared" si="9"/>
        <v>0</v>
      </c>
    </row>
    <row r="44" spans="1:25" ht="92.65" customHeight="1" thickBot="1" x14ac:dyDescent="0.5">
      <c r="A44" s="41">
        <v>39</v>
      </c>
      <c r="B44" s="199" t="s">
        <v>1132</v>
      </c>
      <c r="C44" s="196"/>
      <c r="D44" s="103"/>
      <c r="E44" s="101"/>
      <c r="F44" s="101"/>
      <c r="G44" s="101"/>
      <c r="H44" s="101"/>
      <c r="I44" s="101"/>
      <c r="J44" s="101"/>
      <c r="K44" s="101"/>
      <c r="L44" s="101"/>
      <c r="M44" s="101"/>
      <c r="N44" s="105">
        <f t="shared" si="0"/>
        <v>0</v>
      </c>
      <c r="O44" s="97" t="s">
        <v>946</v>
      </c>
      <c r="Q44" s="40" t="str">
        <f t="shared" si="1"/>
        <v>0</v>
      </c>
      <c r="R44" s="40" t="str">
        <f t="shared" si="2"/>
        <v>0</v>
      </c>
      <c r="S44" s="40" t="str">
        <f t="shared" si="3"/>
        <v>0</v>
      </c>
      <c r="T44" s="40" t="str">
        <f t="shared" si="4"/>
        <v>0</v>
      </c>
      <c r="U44" s="40" t="str">
        <f t="shared" si="5"/>
        <v>0</v>
      </c>
      <c r="V44" s="40" t="str">
        <f t="shared" si="6"/>
        <v>0</v>
      </c>
      <c r="W44" s="40" t="str">
        <f t="shared" si="7"/>
        <v>0</v>
      </c>
      <c r="X44" s="40" t="str">
        <f t="shared" si="8"/>
        <v>0</v>
      </c>
      <c r="Y44" s="40" t="str">
        <f t="shared" si="9"/>
        <v>0</v>
      </c>
    </row>
    <row r="45" spans="1:25" ht="92.65" customHeight="1" thickBot="1" x14ac:dyDescent="0.5">
      <c r="A45" s="41">
        <v>40</v>
      </c>
      <c r="B45" s="199" t="s">
        <v>1133</v>
      </c>
      <c r="C45" s="196"/>
      <c r="D45" s="103"/>
      <c r="E45" s="101"/>
      <c r="F45" s="101"/>
      <c r="G45" s="101"/>
      <c r="H45" s="101"/>
      <c r="I45" s="101"/>
      <c r="J45" s="101"/>
      <c r="K45" s="101"/>
      <c r="L45" s="101"/>
      <c r="M45" s="101"/>
      <c r="N45" s="105">
        <f t="shared" si="0"/>
        <v>0</v>
      </c>
      <c r="O45" s="97" t="s">
        <v>947</v>
      </c>
      <c r="Q45" s="40" t="str">
        <f t="shared" si="1"/>
        <v>0</v>
      </c>
      <c r="R45" s="40" t="str">
        <f t="shared" si="2"/>
        <v>0</v>
      </c>
      <c r="S45" s="40" t="str">
        <f t="shared" si="3"/>
        <v>0</v>
      </c>
      <c r="T45" s="40" t="str">
        <f t="shared" si="4"/>
        <v>0</v>
      </c>
      <c r="U45" s="40" t="str">
        <f t="shared" si="5"/>
        <v>0</v>
      </c>
      <c r="V45" s="40" t="str">
        <f t="shared" si="6"/>
        <v>0</v>
      </c>
      <c r="W45" s="40" t="str">
        <f t="shared" si="7"/>
        <v>0</v>
      </c>
      <c r="X45" s="40" t="str">
        <f t="shared" si="8"/>
        <v>0</v>
      </c>
      <c r="Y45" s="40" t="str">
        <f t="shared" si="9"/>
        <v>0</v>
      </c>
    </row>
    <row r="46" spans="1:25" ht="92.65" customHeight="1" thickBot="1" x14ac:dyDescent="0.5">
      <c r="A46" s="41">
        <v>41</v>
      </c>
      <c r="B46" s="199" t="s">
        <v>1134</v>
      </c>
      <c r="C46" s="196"/>
      <c r="D46" s="103"/>
      <c r="E46" s="101"/>
      <c r="F46" s="101"/>
      <c r="G46" s="101"/>
      <c r="H46" s="101"/>
      <c r="I46" s="101"/>
      <c r="J46" s="101"/>
      <c r="K46" s="101"/>
      <c r="L46" s="101"/>
      <c r="M46" s="101"/>
      <c r="N46" s="105">
        <f t="shared" si="0"/>
        <v>0</v>
      </c>
      <c r="O46" s="97" t="s">
        <v>948</v>
      </c>
      <c r="Q46" s="40" t="str">
        <f t="shared" si="1"/>
        <v>0</v>
      </c>
      <c r="R46" s="40" t="str">
        <f t="shared" si="2"/>
        <v>0</v>
      </c>
      <c r="S46" s="40" t="str">
        <f t="shared" si="3"/>
        <v>0</v>
      </c>
      <c r="T46" s="40" t="str">
        <f t="shared" si="4"/>
        <v>0</v>
      </c>
      <c r="U46" s="40" t="str">
        <f t="shared" si="5"/>
        <v>0</v>
      </c>
      <c r="V46" s="40" t="str">
        <f t="shared" si="6"/>
        <v>0</v>
      </c>
      <c r="W46" s="40" t="str">
        <f t="shared" si="7"/>
        <v>0</v>
      </c>
      <c r="X46" s="40" t="str">
        <f t="shared" si="8"/>
        <v>0</v>
      </c>
      <c r="Y46" s="40" t="str">
        <f t="shared" si="9"/>
        <v>0</v>
      </c>
    </row>
    <row r="47" spans="1:25" ht="92.65" customHeight="1" thickBot="1" x14ac:dyDescent="0.5">
      <c r="A47" s="41">
        <v>42</v>
      </c>
      <c r="B47" s="199" t="s">
        <v>1135</v>
      </c>
      <c r="C47" s="196"/>
      <c r="D47" s="103"/>
      <c r="E47" s="101"/>
      <c r="F47" s="101"/>
      <c r="G47" s="101"/>
      <c r="H47" s="101"/>
      <c r="I47" s="101"/>
      <c r="J47" s="101"/>
      <c r="K47" s="101"/>
      <c r="L47" s="101"/>
      <c r="M47" s="101"/>
      <c r="N47" s="105">
        <f t="shared" si="0"/>
        <v>0</v>
      </c>
      <c r="O47" s="97" t="s">
        <v>949</v>
      </c>
      <c r="Q47" s="40" t="str">
        <f t="shared" si="1"/>
        <v>0</v>
      </c>
      <c r="R47" s="40" t="str">
        <f t="shared" si="2"/>
        <v>0</v>
      </c>
      <c r="S47" s="40" t="str">
        <f t="shared" si="3"/>
        <v>0</v>
      </c>
      <c r="T47" s="40" t="str">
        <f t="shared" si="4"/>
        <v>0</v>
      </c>
      <c r="U47" s="40" t="str">
        <f t="shared" si="5"/>
        <v>0</v>
      </c>
      <c r="V47" s="40" t="str">
        <f t="shared" si="6"/>
        <v>0</v>
      </c>
      <c r="W47" s="40" t="str">
        <f t="shared" si="7"/>
        <v>0</v>
      </c>
      <c r="X47" s="40" t="str">
        <f t="shared" si="8"/>
        <v>0</v>
      </c>
      <c r="Y47" s="40" t="str">
        <f t="shared" si="9"/>
        <v>0</v>
      </c>
    </row>
    <row r="48" spans="1:25" ht="92.65" customHeight="1" thickBot="1" x14ac:dyDescent="0.5">
      <c r="A48" s="41">
        <v>43</v>
      </c>
      <c r="B48" s="199" t="s">
        <v>1136</v>
      </c>
      <c r="C48" s="196"/>
      <c r="D48" s="103"/>
      <c r="E48" s="101"/>
      <c r="F48" s="101"/>
      <c r="G48" s="101"/>
      <c r="H48" s="101"/>
      <c r="I48" s="101"/>
      <c r="J48" s="101"/>
      <c r="K48" s="101"/>
      <c r="L48" s="101"/>
      <c r="M48" s="101"/>
      <c r="N48" s="105">
        <f t="shared" si="0"/>
        <v>0</v>
      </c>
      <c r="O48" s="97" t="s">
        <v>950</v>
      </c>
      <c r="Q48" s="40" t="str">
        <f t="shared" si="1"/>
        <v>0</v>
      </c>
      <c r="R48" s="40" t="str">
        <f t="shared" si="2"/>
        <v>0</v>
      </c>
      <c r="S48" s="40" t="str">
        <f t="shared" si="3"/>
        <v>0</v>
      </c>
      <c r="T48" s="40" t="str">
        <f t="shared" si="4"/>
        <v>0</v>
      </c>
      <c r="U48" s="40" t="str">
        <f t="shared" si="5"/>
        <v>0</v>
      </c>
      <c r="V48" s="40" t="str">
        <f t="shared" si="6"/>
        <v>0</v>
      </c>
      <c r="W48" s="40" t="str">
        <f t="shared" si="7"/>
        <v>0</v>
      </c>
      <c r="X48" s="40" t="str">
        <f t="shared" si="8"/>
        <v>0</v>
      </c>
      <c r="Y48" s="40" t="str">
        <f t="shared" si="9"/>
        <v>0</v>
      </c>
    </row>
    <row r="49" spans="1:25" ht="82.15" customHeight="1" thickBot="1" x14ac:dyDescent="0.5">
      <c r="A49" s="41">
        <v>44</v>
      </c>
      <c r="B49" s="199" t="s">
        <v>1137</v>
      </c>
      <c r="C49" s="196"/>
      <c r="D49" s="103"/>
      <c r="E49" s="101"/>
      <c r="F49" s="101"/>
      <c r="G49" s="101"/>
      <c r="H49" s="101"/>
      <c r="I49" s="101"/>
      <c r="J49" s="101"/>
      <c r="K49" s="101"/>
      <c r="L49" s="101"/>
      <c r="M49" s="101"/>
      <c r="N49" s="105">
        <f t="shared" si="0"/>
        <v>0</v>
      </c>
      <c r="O49" s="97" t="s">
        <v>951</v>
      </c>
      <c r="Q49" s="40" t="str">
        <f t="shared" si="1"/>
        <v>0</v>
      </c>
      <c r="R49" s="40" t="str">
        <f t="shared" si="2"/>
        <v>0</v>
      </c>
      <c r="S49" s="40" t="str">
        <f t="shared" si="3"/>
        <v>0</v>
      </c>
      <c r="T49" s="40" t="str">
        <f t="shared" si="4"/>
        <v>0</v>
      </c>
      <c r="U49" s="40" t="str">
        <f t="shared" si="5"/>
        <v>0</v>
      </c>
      <c r="V49" s="40" t="str">
        <f t="shared" si="6"/>
        <v>0</v>
      </c>
      <c r="W49" s="40" t="str">
        <f t="shared" si="7"/>
        <v>0</v>
      </c>
      <c r="X49" s="40" t="str">
        <f t="shared" si="8"/>
        <v>0</v>
      </c>
      <c r="Y49" s="40" t="str">
        <f t="shared" si="9"/>
        <v>0</v>
      </c>
    </row>
    <row r="50" spans="1:25" ht="76.900000000000006" customHeight="1" thickBot="1" x14ac:dyDescent="0.5">
      <c r="A50" s="41">
        <v>45</v>
      </c>
      <c r="B50" s="199" t="s">
        <v>1138</v>
      </c>
      <c r="C50" s="196"/>
      <c r="D50" s="103"/>
      <c r="E50" s="101"/>
      <c r="F50" s="101"/>
      <c r="G50" s="101"/>
      <c r="H50" s="101"/>
      <c r="I50" s="101"/>
      <c r="J50" s="101"/>
      <c r="K50" s="101"/>
      <c r="L50" s="101"/>
      <c r="M50" s="101"/>
      <c r="N50" s="105">
        <f t="shared" si="0"/>
        <v>0</v>
      </c>
      <c r="O50" s="97" t="s">
        <v>952</v>
      </c>
      <c r="Q50" s="40" t="str">
        <f t="shared" si="1"/>
        <v>0</v>
      </c>
      <c r="R50" s="40" t="str">
        <f t="shared" si="2"/>
        <v>0</v>
      </c>
      <c r="S50" s="40" t="str">
        <f t="shared" si="3"/>
        <v>0</v>
      </c>
      <c r="T50" s="40" t="str">
        <f t="shared" si="4"/>
        <v>0</v>
      </c>
      <c r="U50" s="40" t="str">
        <f t="shared" si="5"/>
        <v>0</v>
      </c>
      <c r="V50" s="40" t="str">
        <f t="shared" si="6"/>
        <v>0</v>
      </c>
      <c r="W50" s="40" t="str">
        <f t="shared" si="7"/>
        <v>0</v>
      </c>
      <c r="X50" s="40" t="str">
        <f t="shared" si="8"/>
        <v>0</v>
      </c>
      <c r="Y50" s="40" t="str">
        <f t="shared" si="9"/>
        <v>0</v>
      </c>
    </row>
    <row r="51" spans="1:25" ht="72.75" customHeight="1" thickBot="1" x14ac:dyDescent="0.5">
      <c r="A51" s="41">
        <v>46</v>
      </c>
      <c r="B51" s="197" t="s">
        <v>1139</v>
      </c>
      <c r="C51" s="198"/>
      <c r="D51" s="103"/>
      <c r="E51" s="101"/>
      <c r="F51" s="101"/>
      <c r="G51" s="101"/>
      <c r="H51" s="101"/>
      <c r="I51" s="101"/>
      <c r="J51" s="101"/>
      <c r="K51" s="101"/>
      <c r="L51" s="101"/>
      <c r="M51" s="101"/>
      <c r="N51" s="105">
        <f t="shared" si="0"/>
        <v>0</v>
      </c>
      <c r="O51" s="97" t="s">
        <v>872</v>
      </c>
      <c r="Q51" s="40" t="str">
        <f t="shared" si="1"/>
        <v>0</v>
      </c>
      <c r="R51" s="40" t="str">
        <f t="shared" si="2"/>
        <v>0</v>
      </c>
      <c r="S51" s="40" t="str">
        <f t="shared" si="3"/>
        <v>0</v>
      </c>
      <c r="T51" s="40" t="str">
        <f t="shared" si="4"/>
        <v>0</v>
      </c>
      <c r="U51" s="40" t="str">
        <f t="shared" si="5"/>
        <v>0</v>
      </c>
      <c r="V51" s="40" t="str">
        <f t="shared" si="6"/>
        <v>0</v>
      </c>
      <c r="W51" s="40" t="str">
        <f t="shared" si="7"/>
        <v>0</v>
      </c>
      <c r="X51" s="40" t="str">
        <f t="shared" si="8"/>
        <v>0</v>
      </c>
      <c r="Y51" s="40" t="str">
        <f t="shared" si="9"/>
        <v>0</v>
      </c>
    </row>
    <row r="52" spans="1:25" ht="76.900000000000006" customHeight="1" thickBot="1" x14ac:dyDescent="0.5">
      <c r="A52" s="41">
        <v>47</v>
      </c>
      <c r="B52" s="197" t="s">
        <v>1140</v>
      </c>
      <c r="C52" s="198"/>
      <c r="D52" s="103"/>
      <c r="E52" s="101"/>
      <c r="F52" s="101"/>
      <c r="G52" s="101"/>
      <c r="H52" s="101"/>
      <c r="I52" s="101"/>
      <c r="J52" s="101"/>
      <c r="K52" s="101"/>
      <c r="L52" s="101"/>
      <c r="M52" s="101"/>
      <c r="N52" s="105">
        <f t="shared" si="0"/>
        <v>0</v>
      </c>
      <c r="O52" s="97" t="s">
        <v>873</v>
      </c>
      <c r="Q52" s="40" t="str">
        <f t="shared" si="1"/>
        <v>0</v>
      </c>
      <c r="R52" s="40" t="str">
        <f t="shared" si="2"/>
        <v>0</v>
      </c>
      <c r="S52" s="40" t="str">
        <f t="shared" si="3"/>
        <v>0</v>
      </c>
      <c r="T52" s="40" t="str">
        <f t="shared" si="4"/>
        <v>0</v>
      </c>
      <c r="U52" s="40" t="str">
        <f t="shared" si="5"/>
        <v>0</v>
      </c>
      <c r="V52" s="40" t="str">
        <f t="shared" si="6"/>
        <v>0</v>
      </c>
      <c r="W52" s="40" t="str">
        <f t="shared" si="7"/>
        <v>0</v>
      </c>
      <c r="X52" s="40" t="str">
        <f t="shared" si="8"/>
        <v>0</v>
      </c>
      <c r="Y52" s="40" t="str">
        <f t="shared" si="9"/>
        <v>0</v>
      </c>
    </row>
    <row r="53" spans="1:25" ht="64.5" customHeight="1" thickBot="1" x14ac:dyDescent="0.5">
      <c r="A53" s="41">
        <v>48</v>
      </c>
      <c r="B53" s="197" t="s">
        <v>1141</v>
      </c>
      <c r="C53" s="198"/>
      <c r="D53" s="103"/>
      <c r="E53" s="101"/>
      <c r="F53" s="101"/>
      <c r="G53" s="101"/>
      <c r="H53" s="101"/>
      <c r="I53" s="101"/>
      <c r="J53" s="101"/>
      <c r="K53" s="101"/>
      <c r="L53" s="101"/>
      <c r="M53" s="101"/>
      <c r="N53" s="105">
        <f t="shared" si="0"/>
        <v>0</v>
      </c>
      <c r="O53" s="97" t="s">
        <v>994</v>
      </c>
      <c r="Q53" s="40" t="str">
        <f t="shared" si="1"/>
        <v>0</v>
      </c>
      <c r="R53" s="40" t="str">
        <f t="shared" si="2"/>
        <v>0</v>
      </c>
      <c r="S53" s="40" t="str">
        <f t="shared" si="3"/>
        <v>0</v>
      </c>
      <c r="T53" s="40" t="str">
        <f t="shared" si="4"/>
        <v>0</v>
      </c>
      <c r="U53" s="40" t="str">
        <f t="shared" si="5"/>
        <v>0</v>
      </c>
      <c r="V53" s="40" t="str">
        <f t="shared" si="6"/>
        <v>0</v>
      </c>
      <c r="W53" s="40" t="str">
        <f t="shared" si="7"/>
        <v>0</v>
      </c>
      <c r="X53" s="40" t="str">
        <f t="shared" si="8"/>
        <v>0</v>
      </c>
      <c r="Y53" s="40" t="str">
        <f t="shared" si="9"/>
        <v>0</v>
      </c>
    </row>
    <row r="54" spans="1:25" ht="60" customHeight="1" thickBot="1" x14ac:dyDescent="0.5">
      <c r="A54" s="41">
        <v>49</v>
      </c>
      <c r="B54" s="197" t="s">
        <v>1142</v>
      </c>
      <c r="C54" s="198"/>
      <c r="D54" s="103"/>
      <c r="E54" s="101"/>
      <c r="F54" s="101"/>
      <c r="G54" s="101"/>
      <c r="H54" s="101"/>
      <c r="I54" s="101"/>
      <c r="J54" s="101"/>
      <c r="K54" s="101"/>
      <c r="L54" s="101"/>
      <c r="M54" s="101"/>
      <c r="N54" s="105">
        <f t="shared" si="0"/>
        <v>0</v>
      </c>
      <c r="O54" s="97" t="s">
        <v>995</v>
      </c>
      <c r="Q54" s="40" t="str">
        <f t="shared" si="1"/>
        <v>0</v>
      </c>
      <c r="R54" s="40" t="str">
        <f t="shared" si="2"/>
        <v>0</v>
      </c>
      <c r="S54" s="40" t="str">
        <f t="shared" si="3"/>
        <v>0</v>
      </c>
      <c r="T54" s="40" t="str">
        <f t="shared" si="4"/>
        <v>0</v>
      </c>
      <c r="U54" s="40" t="str">
        <f t="shared" si="5"/>
        <v>0</v>
      </c>
      <c r="V54" s="40" t="str">
        <f t="shared" si="6"/>
        <v>0</v>
      </c>
      <c r="W54" s="40" t="str">
        <f t="shared" si="7"/>
        <v>0</v>
      </c>
      <c r="X54" s="40" t="str">
        <f t="shared" si="8"/>
        <v>0</v>
      </c>
      <c r="Y54" s="40" t="str">
        <f t="shared" si="9"/>
        <v>0</v>
      </c>
    </row>
    <row r="55" spans="1:25" ht="65.650000000000006" customHeight="1" thickBot="1" x14ac:dyDescent="0.5">
      <c r="A55" s="41">
        <v>50</v>
      </c>
      <c r="B55" s="197" t="s">
        <v>1143</v>
      </c>
      <c r="C55" s="198"/>
      <c r="D55" s="103"/>
      <c r="E55" s="101"/>
      <c r="F55" s="101"/>
      <c r="G55" s="101"/>
      <c r="H55" s="101"/>
      <c r="I55" s="101"/>
      <c r="J55" s="101"/>
      <c r="K55" s="101"/>
      <c r="L55" s="101"/>
      <c r="M55" s="101"/>
      <c r="N55" s="105">
        <f t="shared" si="0"/>
        <v>0</v>
      </c>
      <c r="O55" s="97" t="s">
        <v>996</v>
      </c>
      <c r="Q55" s="40" t="str">
        <f t="shared" si="1"/>
        <v>0</v>
      </c>
      <c r="R55" s="40" t="str">
        <f t="shared" si="2"/>
        <v>0</v>
      </c>
      <c r="S55" s="40" t="str">
        <f t="shared" si="3"/>
        <v>0</v>
      </c>
      <c r="T55" s="40" t="str">
        <f t="shared" si="4"/>
        <v>0</v>
      </c>
      <c r="U55" s="40" t="str">
        <f t="shared" si="5"/>
        <v>0</v>
      </c>
      <c r="V55" s="40" t="str">
        <f t="shared" si="6"/>
        <v>0</v>
      </c>
      <c r="W55" s="40" t="str">
        <f t="shared" si="7"/>
        <v>0</v>
      </c>
      <c r="X55" s="40" t="str">
        <f t="shared" si="8"/>
        <v>0</v>
      </c>
      <c r="Y55" s="40" t="str">
        <f t="shared" si="9"/>
        <v>0</v>
      </c>
    </row>
    <row r="56" spans="1:25" ht="89.65" customHeight="1" thickBot="1" x14ac:dyDescent="0.5">
      <c r="A56" s="41">
        <v>51</v>
      </c>
      <c r="B56" s="197" t="s">
        <v>1144</v>
      </c>
      <c r="C56" s="198"/>
      <c r="D56" s="103"/>
      <c r="E56" s="101"/>
      <c r="F56" s="101"/>
      <c r="G56" s="101"/>
      <c r="H56" s="101"/>
      <c r="I56" s="101"/>
      <c r="J56" s="101"/>
      <c r="K56" s="101"/>
      <c r="L56" s="101"/>
      <c r="M56" s="101"/>
      <c r="N56" s="105">
        <f t="shared" si="0"/>
        <v>0</v>
      </c>
      <c r="O56" s="97" t="s">
        <v>997</v>
      </c>
      <c r="Q56" s="40" t="str">
        <f t="shared" si="1"/>
        <v>0</v>
      </c>
      <c r="R56" s="40" t="str">
        <f t="shared" si="2"/>
        <v>0</v>
      </c>
      <c r="S56" s="40" t="str">
        <f t="shared" si="3"/>
        <v>0</v>
      </c>
      <c r="T56" s="40" t="str">
        <f t="shared" si="4"/>
        <v>0</v>
      </c>
      <c r="U56" s="40" t="str">
        <f t="shared" si="5"/>
        <v>0</v>
      </c>
      <c r="V56" s="40" t="str">
        <f t="shared" si="6"/>
        <v>0</v>
      </c>
      <c r="W56" s="40" t="str">
        <f t="shared" si="7"/>
        <v>0</v>
      </c>
      <c r="X56" s="40" t="str">
        <f t="shared" si="8"/>
        <v>0</v>
      </c>
      <c r="Y56" s="40" t="str">
        <f t="shared" si="9"/>
        <v>0</v>
      </c>
    </row>
    <row r="57" spans="1:25" ht="84" customHeight="1" thickBot="1" x14ac:dyDescent="0.5">
      <c r="A57" s="41">
        <v>52</v>
      </c>
      <c r="B57" s="197" t="s">
        <v>1145</v>
      </c>
      <c r="C57" s="198"/>
      <c r="D57" s="103"/>
      <c r="E57" s="101"/>
      <c r="F57" s="101"/>
      <c r="G57" s="101"/>
      <c r="H57" s="101"/>
      <c r="I57" s="101"/>
      <c r="J57" s="101"/>
      <c r="K57" s="101"/>
      <c r="L57" s="101"/>
      <c r="M57" s="101"/>
      <c r="N57" s="105">
        <f t="shared" si="0"/>
        <v>0</v>
      </c>
      <c r="O57" s="97" t="s">
        <v>998</v>
      </c>
      <c r="Q57" s="40" t="str">
        <f t="shared" si="1"/>
        <v>0</v>
      </c>
      <c r="R57" s="40" t="str">
        <f t="shared" si="2"/>
        <v>0</v>
      </c>
      <c r="S57" s="40" t="str">
        <f t="shared" si="3"/>
        <v>0</v>
      </c>
      <c r="T57" s="40" t="str">
        <f t="shared" si="4"/>
        <v>0</v>
      </c>
      <c r="U57" s="40" t="str">
        <f t="shared" si="5"/>
        <v>0</v>
      </c>
      <c r="V57" s="40" t="str">
        <f t="shared" si="6"/>
        <v>0</v>
      </c>
      <c r="W57" s="40" t="str">
        <f t="shared" si="7"/>
        <v>0</v>
      </c>
      <c r="X57" s="40" t="str">
        <f t="shared" si="8"/>
        <v>0</v>
      </c>
      <c r="Y57" s="40" t="str">
        <f t="shared" si="9"/>
        <v>0</v>
      </c>
    </row>
    <row r="58" spans="1:25" ht="74.650000000000006" customHeight="1" thickBot="1" x14ac:dyDescent="0.5">
      <c r="A58" s="41">
        <v>53</v>
      </c>
      <c r="B58" s="197" t="s">
        <v>1146</v>
      </c>
      <c r="C58" s="198"/>
      <c r="D58" s="103"/>
      <c r="E58" s="101"/>
      <c r="F58" s="101"/>
      <c r="G58" s="101"/>
      <c r="H58" s="101"/>
      <c r="I58" s="101"/>
      <c r="J58" s="101"/>
      <c r="K58" s="101"/>
      <c r="L58" s="101"/>
      <c r="M58" s="101"/>
      <c r="N58" s="105">
        <f t="shared" si="0"/>
        <v>0</v>
      </c>
      <c r="O58" s="97" t="s">
        <v>999</v>
      </c>
      <c r="Q58" s="40" t="str">
        <f t="shared" si="1"/>
        <v>0</v>
      </c>
      <c r="R58" s="40" t="str">
        <f t="shared" si="2"/>
        <v>0</v>
      </c>
      <c r="S58" s="40" t="str">
        <f t="shared" si="3"/>
        <v>0</v>
      </c>
      <c r="T58" s="40" t="str">
        <f t="shared" si="4"/>
        <v>0</v>
      </c>
      <c r="U58" s="40" t="str">
        <f t="shared" si="5"/>
        <v>0</v>
      </c>
      <c r="V58" s="40" t="str">
        <f t="shared" si="6"/>
        <v>0</v>
      </c>
      <c r="W58" s="40" t="str">
        <f t="shared" si="7"/>
        <v>0</v>
      </c>
      <c r="X58" s="40" t="str">
        <f t="shared" si="8"/>
        <v>0</v>
      </c>
      <c r="Y58" s="40" t="str">
        <f t="shared" si="9"/>
        <v>0</v>
      </c>
    </row>
    <row r="59" spans="1:25" ht="171.75" customHeight="1" thickBot="1" x14ac:dyDescent="0.5">
      <c r="A59" s="41">
        <v>54</v>
      </c>
      <c r="B59" s="197" t="s">
        <v>1147</v>
      </c>
      <c r="C59" s="198"/>
      <c r="D59" s="103"/>
      <c r="E59" s="101"/>
      <c r="F59" s="101"/>
      <c r="G59" s="101"/>
      <c r="H59" s="101"/>
      <c r="I59" s="101"/>
      <c r="J59" s="101"/>
      <c r="K59" s="101"/>
      <c r="L59" s="101"/>
      <c r="M59" s="101"/>
      <c r="N59" s="105">
        <f t="shared" si="0"/>
        <v>0</v>
      </c>
      <c r="O59" s="97" t="s">
        <v>1000</v>
      </c>
      <c r="Q59" s="40" t="str">
        <f t="shared" si="1"/>
        <v>0</v>
      </c>
      <c r="R59" s="40" t="str">
        <f t="shared" si="2"/>
        <v>0</v>
      </c>
      <c r="S59" s="40" t="str">
        <f t="shared" si="3"/>
        <v>0</v>
      </c>
      <c r="T59" s="40" t="str">
        <f t="shared" si="4"/>
        <v>0</v>
      </c>
      <c r="U59" s="40" t="str">
        <f t="shared" si="5"/>
        <v>0</v>
      </c>
      <c r="V59" s="40" t="str">
        <f t="shared" si="6"/>
        <v>0</v>
      </c>
      <c r="W59" s="40" t="str">
        <f t="shared" si="7"/>
        <v>0</v>
      </c>
      <c r="X59" s="40" t="str">
        <f t="shared" si="8"/>
        <v>0</v>
      </c>
      <c r="Y59" s="40" t="str">
        <f t="shared" si="9"/>
        <v>0</v>
      </c>
    </row>
    <row r="60" spans="1:25" ht="170.65" customHeight="1" thickBot="1" x14ac:dyDescent="0.5">
      <c r="A60" s="41">
        <v>55</v>
      </c>
      <c r="B60" s="197" t="s">
        <v>1148</v>
      </c>
      <c r="C60" s="198"/>
      <c r="D60" s="103"/>
      <c r="E60" s="101"/>
      <c r="F60" s="101"/>
      <c r="G60" s="101"/>
      <c r="H60" s="101"/>
      <c r="I60" s="101"/>
      <c r="J60" s="101"/>
      <c r="K60" s="101"/>
      <c r="L60" s="101"/>
      <c r="M60" s="101"/>
      <c r="N60" s="105">
        <f t="shared" si="0"/>
        <v>0</v>
      </c>
      <c r="O60" s="97" t="s">
        <v>873</v>
      </c>
      <c r="Q60" s="40" t="str">
        <f t="shared" si="1"/>
        <v>0</v>
      </c>
      <c r="R60" s="40" t="str">
        <f t="shared" si="2"/>
        <v>0</v>
      </c>
      <c r="S60" s="40" t="str">
        <f t="shared" si="3"/>
        <v>0</v>
      </c>
      <c r="T60" s="40" t="str">
        <f t="shared" si="4"/>
        <v>0</v>
      </c>
      <c r="U60" s="40" t="str">
        <f t="shared" si="5"/>
        <v>0</v>
      </c>
      <c r="V60" s="40" t="str">
        <f t="shared" si="6"/>
        <v>0</v>
      </c>
      <c r="W60" s="40" t="str">
        <f t="shared" si="7"/>
        <v>0</v>
      </c>
      <c r="X60" s="40" t="str">
        <f t="shared" si="8"/>
        <v>0</v>
      </c>
      <c r="Y60" s="40" t="str">
        <f t="shared" si="9"/>
        <v>0</v>
      </c>
    </row>
    <row r="61" spans="1:25" ht="124.9" customHeight="1" thickBot="1" x14ac:dyDescent="0.5">
      <c r="A61" s="41">
        <v>56</v>
      </c>
      <c r="B61" s="197" t="s">
        <v>1149</v>
      </c>
      <c r="C61" s="198"/>
      <c r="D61" s="103"/>
      <c r="E61" s="101"/>
      <c r="F61" s="101"/>
      <c r="G61" s="101"/>
      <c r="H61" s="101"/>
      <c r="I61" s="101"/>
      <c r="J61" s="101"/>
      <c r="K61" s="101"/>
      <c r="L61" s="101"/>
      <c r="M61" s="101"/>
      <c r="N61" s="105">
        <f t="shared" si="0"/>
        <v>0</v>
      </c>
      <c r="O61" s="44" t="s">
        <v>897</v>
      </c>
      <c r="Q61" s="40" t="str">
        <f t="shared" si="1"/>
        <v>0</v>
      </c>
      <c r="R61" s="40" t="str">
        <f t="shared" si="2"/>
        <v>0</v>
      </c>
      <c r="S61" s="40" t="str">
        <f t="shared" si="3"/>
        <v>0</v>
      </c>
      <c r="T61" s="40" t="str">
        <f t="shared" si="4"/>
        <v>0</v>
      </c>
      <c r="U61" s="40" t="str">
        <f t="shared" si="5"/>
        <v>0</v>
      </c>
      <c r="V61" s="40" t="str">
        <f t="shared" si="6"/>
        <v>0</v>
      </c>
      <c r="W61" s="40" t="str">
        <f t="shared" si="7"/>
        <v>0</v>
      </c>
      <c r="X61" s="40" t="str">
        <f t="shared" si="8"/>
        <v>0</v>
      </c>
      <c r="Y61" s="40" t="str">
        <f t="shared" si="9"/>
        <v>0</v>
      </c>
    </row>
    <row r="62" spans="1:25" ht="118.9" customHeight="1" thickBot="1" x14ac:dyDescent="0.5">
      <c r="A62" s="41">
        <v>57</v>
      </c>
      <c r="B62" s="197" t="s">
        <v>1150</v>
      </c>
      <c r="C62" s="198"/>
      <c r="D62" s="103"/>
      <c r="E62" s="101"/>
      <c r="F62" s="101"/>
      <c r="G62" s="101"/>
      <c r="H62" s="101"/>
      <c r="I62" s="101"/>
      <c r="J62" s="101"/>
      <c r="K62" s="101"/>
      <c r="L62" s="101"/>
      <c r="M62" s="101"/>
      <c r="N62" s="105">
        <f t="shared" si="0"/>
        <v>0</v>
      </c>
      <c r="O62" s="97" t="s">
        <v>865</v>
      </c>
      <c r="Q62" s="40" t="str">
        <f t="shared" si="1"/>
        <v>0</v>
      </c>
      <c r="R62" s="40" t="str">
        <f t="shared" si="2"/>
        <v>0</v>
      </c>
      <c r="S62" s="40" t="str">
        <f t="shared" si="3"/>
        <v>0</v>
      </c>
      <c r="T62" s="40" t="str">
        <f t="shared" si="4"/>
        <v>0</v>
      </c>
      <c r="U62" s="40" t="str">
        <f t="shared" si="5"/>
        <v>0</v>
      </c>
      <c r="V62" s="40" t="str">
        <f t="shared" si="6"/>
        <v>0</v>
      </c>
      <c r="W62" s="40" t="str">
        <f t="shared" si="7"/>
        <v>0</v>
      </c>
      <c r="X62" s="40" t="str">
        <f t="shared" si="8"/>
        <v>0</v>
      </c>
      <c r="Y62" s="40" t="str">
        <f t="shared" si="9"/>
        <v>0</v>
      </c>
    </row>
    <row r="63" spans="1:25" ht="118.9" customHeight="1" thickBot="1" x14ac:dyDescent="0.5">
      <c r="A63" s="41">
        <v>58</v>
      </c>
      <c r="B63" s="197" t="s">
        <v>1151</v>
      </c>
      <c r="C63" s="198"/>
      <c r="D63" s="103"/>
      <c r="E63" s="101"/>
      <c r="F63" s="101"/>
      <c r="G63" s="101"/>
      <c r="H63" s="101"/>
      <c r="I63" s="101"/>
      <c r="J63" s="101"/>
      <c r="K63" s="101"/>
      <c r="L63" s="101"/>
      <c r="M63" s="101"/>
      <c r="N63" s="105">
        <f t="shared" si="0"/>
        <v>0</v>
      </c>
      <c r="O63" s="91" t="s">
        <v>867</v>
      </c>
      <c r="Q63" s="40" t="str">
        <f t="shared" si="1"/>
        <v>0</v>
      </c>
      <c r="R63" s="40" t="str">
        <f t="shared" si="2"/>
        <v>0</v>
      </c>
      <c r="S63" s="40" t="str">
        <f t="shared" si="3"/>
        <v>0</v>
      </c>
      <c r="T63" s="40" t="str">
        <f t="shared" si="4"/>
        <v>0</v>
      </c>
      <c r="U63" s="40" t="str">
        <f t="shared" si="5"/>
        <v>0</v>
      </c>
      <c r="V63" s="40" t="str">
        <f t="shared" si="6"/>
        <v>0</v>
      </c>
      <c r="W63" s="40" t="str">
        <f t="shared" si="7"/>
        <v>0</v>
      </c>
      <c r="X63" s="40" t="str">
        <f t="shared" si="8"/>
        <v>0</v>
      </c>
      <c r="Y63" s="40" t="str">
        <f t="shared" si="9"/>
        <v>0</v>
      </c>
    </row>
    <row r="64" spans="1:25" ht="77.25" customHeight="1" thickBot="1" x14ac:dyDescent="0.5">
      <c r="A64" s="41">
        <v>59</v>
      </c>
      <c r="B64" s="197" t="s">
        <v>1152</v>
      </c>
      <c r="C64" s="198"/>
      <c r="D64" s="103"/>
      <c r="E64" s="101"/>
      <c r="F64" s="101"/>
      <c r="G64" s="101"/>
      <c r="H64" s="101"/>
      <c r="I64" s="101"/>
      <c r="J64" s="101"/>
      <c r="K64" s="101"/>
      <c r="L64" s="101"/>
      <c r="M64" s="101"/>
      <c r="N64" s="105">
        <f t="shared" si="0"/>
        <v>0</v>
      </c>
      <c r="O64" s="91" t="s">
        <v>869</v>
      </c>
      <c r="Q64" s="40" t="str">
        <f t="shared" si="1"/>
        <v>0</v>
      </c>
      <c r="R64" s="40" t="str">
        <f t="shared" si="2"/>
        <v>0</v>
      </c>
      <c r="S64" s="40" t="str">
        <f t="shared" si="3"/>
        <v>0</v>
      </c>
      <c r="T64" s="40" t="str">
        <f t="shared" si="4"/>
        <v>0</v>
      </c>
      <c r="U64" s="40" t="str">
        <f t="shared" si="5"/>
        <v>0</v>
      </c>
      <c r="V64" s="40" t="str">
        <f t="shared" si="6"/>
        <v>0</v>
      </c>
      <c r="W64" s="40" t="str">
        <f t="shared" si="7"/>
        <v>0</v>
      </c>
      <c r="X64" s="40" t="str">
        <f t="shared" si="8"/>
        <v>0</v>
      </c>
      <c r="Y64" s="40" t="str">
        <f t="shared" si="9"/>
        <v>0</v>
      </c>
    </row>
    <row r="65" spans="1:25" ht="78" customHeight="1" thickBot="1" x14ac:dyDescent="0.5">
      <c r="A65" s="41">
        <v>60</v>
      </c>
      <c r="B65" s="197" t="s">
        <v>1153</v>
      </c>
      <c r="C65" s="198"/>
      <c r="D65" s="103"/>
      <c r="E65" s="101"/>
      <c r="F65" s="101"/>
      <c r="G65" s="101"/>
      <c r="H65" s="101"/>
      <c r="I65" s="101"/>
      <c r="J65" s="101"/>
      <c r="K65" s="101"/>
      <c r="L65" s="101"/>
      <c r="M65" s="101"/>
      <c r="N65" s="105">
        <f t="shared" si="0"/>
        <v>0</v>
      </c>
      <c r="O65" s="91" t="s">
        <v>870</v>
      </c>
      <c r="Q65" s="40" t="str">
        <f t="shared" si="1"/>
        <v>0</v>
      </c>
      <c r="R65" s="40" t="str">
        <f t="shared" si="2"/>
        <v>0</v>
      </c>
      <c r="S65" s="40" t="str">
        <f t="shared" si="3"/>
        <v>0</v>
      </c>
      <c r="T65" s="40" t="str">
        <f t="shared" si="4"/>
        <v>0</v>
      </c>
      <c r="U65" s="40" t="str">
        <f t="shared" si="5"/>
        <v>0</v>
      </c>
      <c r="V65" s="40" t="str">
        <f t="shared" si="6"/>
        <v>0</v>
      </c>
      <c r="W65" s="40" t="str">
        <f t="shared" si="7"/>
        <v>0</v>
      </c>
      <c r="X65" s="40" t="str">
        <f t="shared" si="8"/>
        <v>0</v>
      </c>
      <c r="Y65" s="40" t="str">
        <f t="shared" si="9"/>
        <v>0</v>
      </c>
    </row>
    <row r="66" spans="1:25" ht="78" customHeight="1" thickBot="1" x14ac:dyDescent="0.5">
      <c r="A66" s="41">
        <v>61</v>
      </c>
      <c r="B66" s="197" t="s">
        <v>1154</v>
      </c>
      <c r="C66" s="198"/>
      <c r="D66" s="103"/>
      <c r="E66" s="101"/>
      <c r="F66" s="101"/>
      <c r="G66" s="101"/>
      <c r="H66" s="101"/>
      <c r="I66" s="101"/>
      <c r="J66" s="101"/>
      <c r="K66" s="101"/>
      <c r="L66" s="101"/>
      <c r="M66" s="101"/>
      <c r="N66" s="105">
        <f t="shared" si="0"/>
        <v>0</v>
      </c>
      <c r="O66" s="91" t="s">
        <v>875</v>
      </c>
      <c r="Q66" s="40" t="str">
        <f t="shared" si="1"/>
        <v>0</v>
      </c>
      <c r="R66" s="40" t="str">
        <f t="shared" si="2"/>
        <v>0</v>
      </c>
      <c r="S66" s="40" t="str">
        <f t="shared" si="3"/>
        <v>0</v>
      </c>
      <c r="T66" s="40" t="str">
        <f t="shared" si="4"/>
        <v>0</v>
      </c>
      <c r="U66" s="40" t="str">
        <f t="shared" si="5"/>
        <v>0</v>
      </c>
      <c r="V66" s="40" t="str">
        <f t="shared" si="6"/>
        <v>0</v>
      </c>
      <c r="W66" s="40" t="str">
        <f t="shared" si="7"/>
        <v>0</v>
      </c>
      <c r="X66" s="40" t="str">
        <f t="shared" si="8"/>
        <v>0</v>
      </c>
      <c r="Y66" s="40" t="str">
        <f t="shared" si="9"/>
        <v>0</v>
      </c>
    </row>
    <row r="67" spans="1:25" ht="78" customHeight="1" thickBot="1" x14ac:dyDescent="0.5">
      <c r="A67" s="41">
        <v>62</v>
      </c>
      <c r="B67" s="197" t="s">
        <v>1155</v>
      </c>
      <c r="C67" s="198"/>
      <c r="D67" s="103"/>
      <c r="E67" s="101"/>
      <c r="F67" s="101"/>
      <c r="G67" s="101"/>
      <c r="H67" s="101"/>
      <c r="I67" s="101"/>
      <c r="J67" s="101"/>
      <c r="K67" s="101"/>
      <c r="L67" s="101"/>
      <c r="M67" s="101"/>
      <c r="N67" s="105">
        <f t="shared" si="0"/>
        <v>0</v>
      </c>
      <c r="O67" s="91" t="s">
        <v>877</v>
      </c>
      <c r="Q67" s="40" t="str">
        <f t="shared" si="1"/>
        <v>0</v>
      </c>
      <c r="R67" s="40" t="str">
        <f t="shared" si="2"/>
        <v>0</v>
      </c>
      <c r="S67" s="40" t="str">
        <f t="shared" si="3"/>
        <v>0</v>
      </c>
      <c r="T67" s="40" t="str">
        <f t="shared" si="4"/>
        <v>0</v>
      </c>
      <c r="U67" s="40" t="str">
        <f t="shared" si="5"/>
        <v>0</v>
      </c>
      <c r="V67" s="40" t="str">
        <f t="shared" si="6"/>
        <v>0</v>
      </c>
      <c r="W67" s="40" t="str">
        <f t="shared" si="7"/>
        <v>0</v>
      </c>
      <c r="X67" s="40" t="str">
        <f t="shared" si="8"/>
        <v>0</v>
      </c>
      <c r="Y67" s="40" t="str">
        <f t="shared" si="9"/>
        <v>0</v>
      </c>
    </row>
    <row r="68" spans="1:25" ht="78" customHeight="1" thickBot="1" x14ac:dyDescent="0.5">
      <c r="A68" s="41">
        <v>63</v>
      </c>
      <c r="B68" s="197" t="s">
        <v>1156</v>
      </c>
      <c r="C68" s="198"/>
      <c r="D68" s="103"/>
      <c r="E68" s="101"/>
      <c r="F68" s="101"/>
      <c r="G68" s="101"/>
      <c r="H68" s="101"/>
      <c r="I68" s="101"/>
      <c r="J68" s="101"/>
      <c r="K68" s="101"/>
      <c r="L68" s="101"/>
      <c r="M68" s="101"/>
      <c r="N68" s="105">
        <f t="shared" si="0"/>
        <v>0</v>
      </c>
      <c r="O68" s="91" t="s">
        <v>879</v>
      </c>
      <c r="Q68" s="40" t="str">
        <f t="shared" si="1"/>
        <v>0</v>
      </c>
      <c r="R68" s="40" t="str">
        <f t="shared" si="2"/>
        <v>0</v>
      </c>
      <c r="S68" s="40" t="str">
        <f t="shared" si="3"/>
        <v>0</v>
      </c>
      <c r="T68" s="40" t="str">
        <f t="shared" si="4"/>
        <v>0</v>
      </c>
      <c r="U68" s="40" t="str">
        <f t="shared" si="5"/>
        <v>0</v>
      </c>
      <c r="V68" s="40" t="str">
        <f t="shared" si="6"/>
        <v>0</v>
      </c>
      <c r="W68" s="40" t="str">
        <f t="shared" si="7"/>
        <v>0</v>
      </c>
      <c r="X68" s="40" t="str">
        <f t="shared" si="8"/>
        <v>0</v>
      </c>
      <c r="Y68" s="40" t="str">
        <f t="shared" si="9"/>
        <v>0</v>
      </c>
    </row>
    <row r="69" spans="1:25" ht="78" customHeight="1" thickBot="1" x14ac:dyDescent="0.5">
      <c r="A69" s="41">
        <v>64</v>
      </c>
      <c r="B69" s="197" t="s">
        <v>1157</v>
      </c>
      <c r="C69" s="198"/>
      <c r="D69" s="103"/>
      <c r="E69" s="101"/>
      <c r="F69" s="101"/>
      <c r="G69" s="101"/>
      <c r="H69" s="101"/>
      <c r="I69" s="101"/>
      <c r="J69" s="101"/>
      <c r="K69" s="101"/>
      <c r="L69" s="101"/>
      <c r="M69" s="101"/>
      <c r="N69" s="105">
        <f t="shared" si="0"/>
        <v>0</v>
      </c>
      <c r="O69" s="91" t="s">
        <v>881</v>
      </c>
      <c r="Q69" s="40" t="str">
        <f t="shared" si="1"/>
        <v>0</v>
      </c>
      <c r="R69" s="40" t="str">
        <f t="shared" si="2"/>
        <v>0</v>
      </c>
      <c r="S69" s="40" t="str">
        <f t="shared" si="3"/>
        <v>0</v>
      </c>
      <c r="T69" s="40" t="str">
        <f t="shared" si="4"/>
        <v>0</v>
      </c>
      <c r="U69" s="40" t="str">
        <f t="shared" si="5"/>
        <v>0</v>
      </c>
      <c r="V69" s="40" t="str">
        <f t="shared" si="6"/>
        <v>0</v>
      </c>
      <c r="W69" s="40" t="str">
        <f t="shared" si="7"/>
        <v>0</v>
      </c>
      <c r="X69" s="40" t="str">
        <f t="shared" si="8"/>
        <v>0</v>
      </c>
      <c r="Y69" s="40" t="str">
        <f t="shared" si="9"/>
        <v>0</v>
      </c>
    </row>
    <row r="70" spans="1:25" ht="78" customHeight="1" thickBot="1" x14ac:dyDescent="0.5">
      <c r="A70" s="41">
        <v>65</v>
      </c>
      <c r="B70" s="197" t="s">
        <v>1158</v>
      </c>
      <c r="C70" s="198"/>
      <c r="D70" s="103"/>
      <c r="E70" s="101"/>
      <c r="F70" s="101"/>
      <c r="G70" s="101"/>
      <c r="H70" s="101"/>
      <c r="I70" s="101"/>
      <c r="J70" s="101"/>
      <c r="K70" s="101"/>
      <c r="L70" s="101"/>
      <c r="M70" s="101"/>
      <c r="N70" s="105">
        <f t="shared" si="0"/>
        <v>0</v>
      </c>
      <c r="O70" s="91" t="s">
        <v>883</v>
      </c>
      <c r="Q70" s="40" t="str">
        <f t="shared" si="1"/>
        <v>0</v>
      </c>
      <c r="R70" s="40" t="str">
        <f t="shared" si="2"/>
        <v>0</v>
      </c>
      <c r="S70" s="40" t="str">
        <f t="shared" si="3"/>
        <v>0</v>
      </c>
      <c r="T70" s="40" t="str">
        <f t="shared" si="4"/>
        <v>0</v>
      </c>
      <c r="U70" s="40" t="str">
        <f t="shared" si="5"/>
        <v>0</v>
      </c>
      <c r="V70" s="40" t="str">
        <f t="shared" si="6"/>
        <v>0</v>
      </c>
      <c r="W70" s="40" t="str">
        <f t="shared" si="7"/>
        <v>0</v>
      </c>
      <c r="X70" s="40" t="str">
        <f t="shared" si="8"/>
        <v>0</v>
      </c>
      <c r="Y70" s="40" t="str">
        <f t="shared" si="9"/>
        <v>0</v>
      </c>
    </row>
    <row r="71" spans="1:25" ht="78" customHeight="1" thickBot="1" x14ac:dyDescent="0.5">
      <c r="A71" s="41">
        <v>66</v>
      </c>
      <c r="B71" s="197" t="s">
        <v>1159</v>
      </c>
      <c r="C71" s="198"/>
      <c r="D71" s="103"/>
      <c r="E71" s="101"/>
      <c r="F71" s="101"/>
      <c r="G71" s="101"/>
      <c r="H71" s="101"/>
      <c r="I71" s="101"/>
      <c r="J71" s="101"/>
      <c r="K71" s="101"/>
      <c r="L71" s="101"/>
      <c r="M71" s="101"/>
      <c r="N71" s="105">
        <f t="shared" si="0"/>
        <v>0</v>
      </c>
      <c r="O71" s="91" t="s">
        <v>885</v>
      </c>
      <c r="Q71" s="40" t="str">
        <f t="shared" si="1"/>
        <v>0</v>
      </c>
      <c r="R71" s="40" t="str">
        <f t="shared" si="2"/>
        <v>0</v>
      </c>
      <c r="S71" s="40" t="str">
        <f t="shared" si="3"/>
        <v>0</v>
      </c>
      <c r="T71" s="40" t="str">
        <f t="shared" si="4"/>
        <v>0</v>
      </c>
      <c r="U71" s="40" t="str">
        <f t="shared" si="5"/>
        <v>0</v>
      </c>
      <c r="V71" s="40" t="str">
        <f t="shared" si="6"/>
        <v>0</v>
      </c>
      <c r="W71" s="40" t="str">
        <f t="shared" si="7"/>
        <v>0</v>
      </c>
      <c r="X71" s="40" t="str">
        <f t="shared" si="8"/>
        <v>0</v>
      </c>
      <c r="Y71" s="40" t="str">
        <f t="shared" si="9"/>
        <v>0</v>
      </c>
    </row>
    <row r="72" spans="1:25" ht="94.5" customHeight="1" thickBot="1" x14ac:dyDescent="0.5">
      <c r="A72" s="41">
        <v>67</v>
      </c>
      <c r="B72" s="197" t="s">
        <v>1160</v>
      </c>
      <c r="C72" s="198"/>
      <c r="D72" s="103"/>
      <c r="E72" s="101"/>
      <c r="F72" s="101"/>
      <c r="G72" s="101"/>
      <c r="H72" s="101"/>
      <c r="I72" s="101"/>
      <c r="J72" s="101"/>
      <c r="K72" s="101"/>
      <c r="L72" s="101"/>
      <c r="M72" s="101"/>
      <c r="N72" s="105">
        <f t="shared" ref="N72:N101" si="10">(D72/2)</f>
        <v>0</v>
      </c>
      <c r="O72" s="91" t="s">
        <v>887</v>
      </c>
      <c r="Q72" s="40" t="str">
        <f t="shared" ref="Q72:Q101" si="11">IF(AND(E72 &gt; 0, E72 &lt; N72), "1", "0")</f>
        <v>0</v>
      </c>
      <c r="R72" s="40" t="str">
        <f t="shared" ref="R72:R101" si="12">IF(AND(F72 &gt; 0, F72 &lt; N72), "1", "0")</f>
        <v>0</v>
      </c>
      <c r="S72" s="40" t="str">
        <f t="shared" ref="S72:S101" si="13">IF(AND(G72 &gt; 0, G72 &lt; N72), "1", "0")</f>
        <v>0</v>
      </c>
      <c r="T72" s="40" t="str">
        <f t="shared" ref="T72:T101" si="14">IF(AND(H72 &gt; 0, H72 &lt; N72), "1", "0")</f>
        <v>0</v>
      </c>
      <c r="U72" s="40" t="str">
        <f t="shared" ref="U72:U101" si="15">IF(AND(I72 &gt; 0, I72 &lt; N72), "1", "0")</f>
        <v>0</v>
      </c>
      <c r="V72" s="40" t="str">
        <f t="shared" ref="V72:V101" si="16">IF(AND(J72 &gt; 0, J72 &lt; N72), "1", "0")</f>
        <v>0</v>
      </c>
      <c r="W72" s="40" t="str">
        <f t="shared" ref="W72:W101" si="17">IF(AND(K72 &gt; 0, K72 &lt; N72), "1", "0")</f>
        <v>0</v>
      </c>
      <c r="X72" s="40" t="str">
        <f t="shared" ref="X72:X101" si="18">IF(AND(L72 &gt; 0, L72 &lt; N72), "1", "0")</f>
        <v>0</v>
      </c>
      <c r="Y72" s="40" t="str">
        <f t="shared" ref="Y72:Y101" si="19">IF(AND(M72 &gt; 0, M72 &lt; N72), "1", "0")</f>
        <v>0</v>
      </c>
    </row>
    <row r="73" spans="1:25" ht="94.5" customHeight="1" thickBot="1" x14ac:dyDescent="0.5">
      <c r="A73" s="41">
        <v>68</v>
      </c>
      <c r="B73" s="197" t="s">
        <v>1161</v>
      </c>
      <c r="C73" s="198"/>
      <c r="D73" s="103"/>
      <c r="E73" s="101"/>
      <c r="F73" s="101"/>
      <c r="G73" s="101"/>
      <c r="H73" s="101"/>
      <c r="I73" s="101"/>
      <c r="J73" s="101"/>
      <c r="K73" s="101"/>
      <c r="L73" s="101"/>
      <c r="M73" s="101"/>
      <c r="N73" s="105">
        <f t="shared" si="10"/>
        <v>0</v>
      </c>
      <c r="O73" s="91" t="s">
        <v>889</v>
      </c>
      <c r="Q73" s="40" t="str">
        <f t="shared" si="11"/>
        <v>0</v>
      </c>
      <c r="R73" s="40" t="str">
        <f t="shared" si="12"/>
        <v>0</v>
      </c>
      <c r="S73" s="40" t="str">
        <f t="shared" si="13"/>
        <v>0</v>
      </c>
      <c r="T73" s="40" t="str">
        <f t="shared" si="14"/>
        <v>0</v>
      </c>
      <c r="U73" s="40" t="str">
        <f t="shared" si="15"/>
        <v>0</v>
      </c>
      <c r="V73" s="40" t="str">
        <f t="shared" si="16"/>
        <v>0</v>
      </c>
      <c r="W73" s="40" t="str">
        <f t="shared" si="17"/>
        <v>0</v>
      </c>
      <c r="X73" s="40" t="str">
        <f t="shared" si="18"/>
        <v>0</v>
      </c>
      <c r="Y73" s="40" t="str">
        <f t="shared" si="19"/>
        <v>0</v>
      </c>
    </row>
    <row r="74" spans="1:25" ht="94.5" customHeight="1" thickBot="1" x14ac:dyDescent="0.5">
      <c r="A74" s="41">
        <v>69</v>
      </c>
      <c r="B74" s="197" t="s">
        <v>1162</v>
      </c>
      <c r="C74" s="198"/>
      <c r="D74" s="103"/>
      <c r="E74" s="101"/>
      <c r="F74" s="101"/>
      <c r="G74" s="101"/>
      <c r="H74" s="101"/>
      <c r="I74" s="101"/>
      <c r="J74" s="101"/>
      <c r="K74" s="101"/>
      <c r="L74" s="101"/>
      <c r="M74" s="101"/>
      <c r="N74" s="105">
        <f t="shared" si="10"/>
        <v>0</v>
      </c>
      <c r="O74" s="91" t="s">
        <v>891</v>
      </c>
      <c r="Q74" s="40" t="str">
        <f t="shared" si="11"/>
        <v>0</v>
      </c>
      <c r="R74" s="40" t="str">
        <f t="shared" si="12"/>
        <v>0</v>
      </c>
      <c r="S74" s="40" t="str">
        <f t="shared" si="13"/>
        <v>0</v>
      </c>
      <c r="T74" s="40" t="str">
        <f t="shared" si="14"/>
        <v>0</v>
      </c>
      <c r="U74" s="40" t="str">
        <f t="shared" si="15"/>
        <v>0</v>
      </c>
      <c r="V74" s="40" t="str">
        <f t="shared" si="16"/>
        <v>0</v>
      </c>
      <c r="W74" s="40" t="str">
        <f t="shared" si="17"/>
        <v>0</v>
      </c>
      <c r="X74" s="40" t="str">
        <f t="shared" si="18"/>
        <v>0</v>
      </c>
      <c r="Y74" s="40" t="str">
        <f t="shared" si="19"/>
        <v>0</v>
      </c>
    </row>
    <row r="75" spans="1:25" ht="131.65" customHeight="1" thickBot="1" x14ac:dyDescent="0.5">
      <c r="A75" s="41">
        <v>70</v>
      </c>
      <c r="B75" s="197" t="s">
        <v>1163</v>
      </c>
      <c r="C75" s="198"/>
      <c r="D75" s="103"/>
      <c r="E75" s="101"/>
      <c r="F75" s="101"/>
      <c r="G75" s="101"/>
      <c r="H75" s="101"/>
      <c r="I75" s="101"/>
      <c r="J75" s="101"/>
      <c r="K75" s="101"/>
      <c r="L75" s="101"/>
      <c r="M75" s="101"/>
      <c r="N75" s="105">
        <f t="shared" si="10"/>
        <v>0</v>
      </c>
      <c r="O75" s="91" t="s">
        <v>892</v>
      </c>
      <c r="Q75" s="40" t="str">
        <f t="shared" si="11"/>
        <v>0</v>
      </c>
      <c r="R75" s="40" t="str">
        <f t="shared" si="12"/>
        <v>0</v>
      </c>
      <c r="S75" s="40" t="str">
        <f t="shared" si="13"/>
        <v>0</v>
      </c>
      <c r="T75" s="40" t="str">
        <f t="shared" si="14"/>
        <v>0</v>
      </c>
      <c r="U75" s="40" t="str">
        <f t="shared" si="15"/>
        <v>0</v>
      </c>
      <c r="V75" s="40" t="str">
        <f t="shared" si="16"/>
        <v>0</v>
      </c>
      <c r="W75" s="40" t="str">
        <f t="shared" si="17"/>
        <v>0</v>
      </c>
      <c r="X75" s="40" t="str">
        <f t="shared" si="18"/>
        <v>0</v>
      </c>
      <c r="Y75" s="40" t="str">
        <f t="shared" si="19"/>
        <v>0</v>
      </c>
    </row>
    <row r="76" spans="1:25" ht="123.75" customHeight="1" thickBot="1" x14ac:dyDescent="0.5">
      <c r="A76" s="41">
        <v>71</v>
      </c>
      <c r="B76" s="197" t="s">
        <v>1164</v>
      </c>
      <c r="C76" s="198"/>
      <c r="D76" s="103"/>
      <c r="E76" s="101"/>
      <c r="F76" s="101"/>
      <c r="G76" s="101"/>
      <c r="H76" s="101"/>
      <c r="I76" s="101"/>
      <c r="J76" s="101"/>
      <c r="K76" s="101"/>
      <c r="L76" s="101"/>
      <c r="M76" s="101"/>
      <c r="N76" s="105">
        <f t="shared" si="10"/>
        <v>0</v>
      </c>
      <c r="O76" s="91" t="s">
        <v>895</v>
      </c>
      <c r="Q76" s="40" t="str">
        <f t="shared" si="11"/>
        <v>0</v>
      </c>
      <c r="R76" s="40" t="str">
        <f t="shared" si="12"/>
        <v>0</v>
      </c>
      <c r="S76" s="40" t="str">
        <f t="shared" si="13"/>
        <v>0</v>
      </c>
      <c r="T76" s="40" t="str">
        <f t="shared" si="14"/>
        <v>0</v>
      </c>
      <c r="U76" s="40" t="str">
        <f t="shared" si="15"/>
        <v>0</v>
      </c>
      <c r="V76" s="40" t="str">
        <f t="shared" si="16"/>
        <v>0</v>
      </c>
      <c r="W76" s="40" t="str">
        <f t="shared" si="17"/>
        <v>0</v>
      </c>
      <c r="X76" s="40" t="str">
        <f t="shared" si="18"/>
        <v>0</v>
      </c>
      <c r="Y76" s="40" t="str">
        <f t="shared" si="19"/>
        <v>0</v>
      </c>
    </row>
    <row r="77" spans="1:25" ht="76.150000000000006" customHeight="1" thickBot="1" x14ac:dyDescent="0.5">
      <c r="A77" s="41">
        <v>72</v>
      </c>
      <c r="B77" s="197" t="s">
        <v>1165</v>
      </c>
      <c r="C77" s="198"/>
      <c r="D77" s="103"/>
      <c r="E77" s="101"/>
      <c r="F77" s="101"/>
      <c r="G77" s="101"/>
      <c r="H77" s="101"/>
      <c r="I77" s="101"/>
      <c r="J77" s="101"/>
      <c r="K77" s="101"/>
      <c r="L77" s="101"/>
      <c r="M77" s="101"/>
      <c r="N77" s="105">
        <f t="shared" si="10"/>
        <v>0</v>
      </c>
      <c r="O77" s="91" t="s">
        <v>909</v>
      </c>
      <c r="Q77" s="40" t="str">
        <f t="shared" si="11"/>
        <v>0</v>
      </c>
      <c r="R77" s="40" t="str">
        <f t="shared" si="12"/>
        <v>0</v>
      </c>
      <c r="S77" s="40" t="str">
        <f t="shared" si="13"/>
        <v>0</v>
      </c>
      <c r="T77" s="40" t="str">
        <f t="shared" si="14"/>
        <v>0</v>
      </c>
      <c r="U77" s="40" t="str">
        <f t="shared" si="15"/>
        <v>0</v>
      </c>
      <c r="V77" s="40" t="str">
        <f t="shared" si="16"/>
        <v>0</v>
      </c>
      <c r="W77" s="40" t="str">
        <f t="shared" si="17"/>
        <v>0</v>
      </c>
      <c r="X77" s="40" t="str">
        <f t="shared" si="18"/>
        <v>0</v>
      </c>
      <c r="Y77" s="40" t="str">
        <f t="shared" si="19"/>
        <v>0</v>
      </c>
    </row>
    <row r="78" spans="1:25" ht="70.5" customHeight="1" thickBot="1" x14ac:dyDescent="0.5">
      <c r="A78" s="41">
        <v>73</v>
      </c>
      <c r="B78" s="197" t="s">
        <v>1166</v>
      </c>
      <c r="C78" s="198"/>
      <c r="D78" s="103"/>
      <c r="E78" s="101"/>
      <c r="F78" s="101"/>
      <c r="G78" s="101"/>
      <c r="H78" s="101"/>
      <c r="I78" s="101"/>
      <c r="J78" s="101"/>
      <c r="K78" s="101"/>
      <c r="L78" s="101"/>
      <c r="M78" s="101"/>
      <c r="N78" s="105">
        <f t="shared" si="10"/>
        <v>0</v>
      </c>
      <c r="O78" s="91" t="s">
        <v>967</v>
      </c>
      <c r="Q78" s="40" t="str">
        <f t="shared" si="11"/>
        <v>0</v>
      </c>
      <c r="R78" s="40" t="str">
        <f t="shared" si="12"/>
        <v>0</v>
      </c>
      <c r="S78" s="40" t="str">
        <f t="shared" si="13"/>
        <v>0</v>
      </c>
      <c r="T78" s="40" t="str">
        <f t="shared" si="14"/>
        <v>0</v>
      </c>
      <c r="U78" s="40" t="str">
        <f t="shared" si="15"/>
        <v>0</v>
      </c>
      <c r="V78" s="40" t="str">
        <f t="shared" si="16"/>
        <v>0</v>
      </c>
      <c r="W78" s="40" t="str">
        <f t="shared" si="17"/>
        <v>0</v>
      </c>
      <c r="X78" s="40" t="str">
        <f t="shared" si="18"/>
        <v>0</v>
      </c>
      <c r="Y78" s="40" t="str">
        <f t="shared" si="19"/>
        <v>0</v>
      </c>
    </row>
    <row r="79" spans="1:25" ht="70.5" customHeight="1" thickBot="1" x14ac:dyDescent="0.5">
      <c r="A79" s="41">
        <v>74</v>
      </c>
      <c r="B79" s="197" t="s">
        <v>1167</v>
      </c>
      <c r="C79" s="198"/>
      <c r="D79" s="103"/>
      <c r="E79" s="101"/>
      <c r="F79" s="101"/>
      <c r="G79" s="101"/>
      <c r="H79" s="101"/>
      <c r="I79" s="101"/>
      <c r="J79" s="101"/>
      <c r="K79" s="101"/>
      <c r="L79" s="101"/>
      <c r="M79" s="101"/>
      <c r="N79" s="105">
        <f t="shared" si="10"/>
        <v>0</v>
      </c>
      <c r="O79" s="91" t="s">
        <v>968</v>
      </c>
      <c r="Q79" s="40" t="str">
        <f t="shared" si="11"/>
        <v>0</v>
      </c>
      <c r="R79" s="40" t="str">
        <f t="shared" si="12"/>
        <v>0</v>
      </c>
      <c r="S79" s="40" t="str">
        <f t="shared" si="13"/>
        <v>0</v>
      </c>
      <c r="T79" s="40" t="str">
        <f t="shared" si="14"/>
        <v>0</v>
      </c>
      <c r="U79" s="40" t="str">
        <f t="shared" si="15"/>
        <v>0</v>
      </c>
      <c r="V79" s="40" t="str">
        <f t="shared" si="16"/>
        <v>0</v>
      </c>
      <c r="W79" s="40" t="str">
        <f t="shared" si="17"/>
        <v>0</v>
      </c>
      <c r="X79" s="40" t="str">
        <f t="shared" si="18"/>
        <v>0</v>
      </c>
      <c r="Y79" s="40" t="str">
        <f t="shared" si="19"/>
        <v>0</v>
      </c>
    </row>
    <row r="80" spans="1:25" ht="70.5" customHeight="1" thickBot="1" x14ac:dyDescent="0.5">
      <c r="A80" s="41">
        <v>75</v>
      </c>
      <c r="B80" s="197" t="s">
        <v>1168</v>
      </c>
      <c r="C80" s="198"/>
      <c r="D80" s="103"/>
      <c r="E80" s="101"/>
      <c r="F80" s="101"/>
      <c r="G80" s="101"/>
      <c r="H80" s="101"/>
      <c r="I80" s="101"/>
      <c r="J80" s="101"/>
      <c r="K80" s="101"/>
      <c r="L80" s="101"/>
      <c r="M80" s="101"/>
      <c r="N80" s="105">
        <f t="shared" si="10"/>
        <v>0</v>
      </c>
      <c r="O80" s="91" t="s">
        <v>969</v>
      </c>
      <c r="Q80" s="40" t="str">
        <f t="shared" si="11"/>
        <v>0</v>
      </c>
      <c r="R80" s="40" t="str">
        <f t="shared" si="12"/>
        <v>0</v>
      </c>
      <c r="S80" s="40" t="str">
        <f t="shared" si="13"/>
        <v>0</v>
      </c>
      <c r="T80" s="40" t="str">
        <f t="shared" si="14"/>
        <v>0</v>
      </c>
      <c r="U80" s="40" t="str">
        <f t="shared" si="15"/>
        <v>0</v>
      </c>
      <c r="V80" s="40" t="str">
        <f t="shared" si="16"/>
        <v>0</v>
      </c>
      <c r="W80" s="40" t="str">
        <f t="shared" si="17"/>
        <v>0</v>
      </c>
      <c r="X80" s="40" t="str">
        <f t="shared" si="18"/>
        <v>0</v>
      </c>
      <c r="Y80" s="40" t="str">
        <f t="shared" si="19"/>
        <v>0</v>
      </c>
    </row>
    <row r="81" spans="1:25" ht="82.15" customHeight="1" thickBot="1" x14ac:dyDescent="0.5">
      <c r="A81" s="41">
        <v>76</v>
      </c>
      <c r="B81" s="197" t="s">
        <v>1169</v>
      </c>
      <c r="C81" s="198"/>
      <c r="D81" s="103"/>
      <c r="E81" s="101"/>
      <c r="F81" s="101"/>
      <c r="G81" s="101"/>
      <c r="H81" s="101"/>
      <c r="I81" s="101"/>
      <c r="J81" s="101"/>
      <c r="K81" s="101"/>
      <c r="L81" s="101"/>
      <c r="M81" s="101"/>
      <c r="N81" s="105">
        <f t="shared" si="10"/>
        <v>0</v>
      </c>
      <c r="O81" s="91" t="s">
        <v>970</v>
      </c>
      <c r="Q81" s="40" t="str">
        <f t="shared" si="11"/>
        <v>0</v>
      </c>
      <c r="R81" s="40" t="str">
        <f t="shared" si="12"/>
        <v>0</v>
      </c>
      <c r="S81" s="40" t="str">
        <f t="shared" si="13"/>
        <v>0</v>
      </c>
      <c r="T81" s="40" t="str">
        <f t="shared" si="14"/>
        <v>0</v>
      </c>
      <c r="U81" s="40" t="str">
        <f t="shared" si="15"/>
        <v>0</v>
      </c>
      <c r="V81" s="40" t="str">
        <f t="shared" si="16"/>
        <v>0</v>
      </c>
      <c r="W81" s="40" t="str">
        <f t="shared" si="17"/>
        <v>0</v>
      </c>
      <c r="X81" s="40" t="str">
        <f t="shared" si="18"/>
        <v>0</v>
      </c>
      <c r="Y81" s="40" t="str">
        <f t="shared" si="19"/>
        <v>0</v>
      </c>
    </row>
    <row r="82" spans="1:25" ht="82.15" customHeight="1" thickBot="1" x14ac:dyDescent="0.5">
      <c r="A82" s="41">
        <v>77</v>
      </c>
      <c r="B82" s="197" t="s">
        <v>1170</v>
      </c>
      <c r="C82" s="198"/>
      <c r="D82" s="103"/>
      <c r="E82" s="101"/>
      <c r="F82" s="101"/>
      <c r="G82" s="101"/>
      <c r="H82" s="101"/>
      <c r="I82" s="101"/>
      <c r="J82" s="101"/>
      <c r="K82" s="101"/>
      <c r="L82" s="101"/>
      <c r="M82" s="101"/>
      <c r="N82" s="105">
        <f t="shared" si="10"/>
        <v>0</v>
      </c>
      <c r="O82" s="91" t="s">
        <v>971</v>
      </c>
      <c r="Q82" s="40" t="str">
        <f t="shared" si="11"/>
        <v>0</v>
      </c>
      <c r="R82" s="40" t="str">
        <f t="shared" si="12"/>
        <v>0</v>
      </c>
      <c r="S82" s="40" t="str">
        <f t="shared" si="13"/>
        <v>0</v>
      </c>
      <c r="T82" s="40" t="str">
        <f t="shared" si="14"/>
        <v>0</v>
      </c>
      <c r="U82" s="40" t="str">
        <f t="shared" si="15"/>
        <v>0</v>
      </c>
      <c r="V82" s="40" t="str">
        <f t="shared" si="16"/>
        <v>0</v>
      </c>
      <c r="W82" s="40" t="str">
        <f t="shared" si="17"/>
        <v>0</v>
      </c>
      <c r="X82" s="40" t="str">
        <f t="shared" si="18"/>
        <v>0</v>
      </c>
      <c r="Y82" s="40" t="str">
        <f t="shared" si="19"/>
        <v>0</v>
      </c>
    </row>
    <row r="83" spans="1:25" ht="82.15" customHeight="1" thickBot="1" x14ac:dyDescent="0.5">
      <c r="A83" s="41">
        <v>78</v>
      </c>
      <c r="B83" s="197" t="s">
        <v>1171</v>
      </c>
      <c r="C83" s="198"/>
      <c r="D83" s="103"/>
      <c r="E83" s="101"/>
      <c r="F83" s="101"/>
      <c r="G83" s="101"/>
      <c r="H83" s="101"/>
      <c r="I83" s="101"/>
      <c r="J83" s="101"/>
      <c r="K83" s="101"/>
      <c r="L83" s="101"/>
      <c r="M83" s="101"/>
      <c r="N83" s="105">
        <f t="shared" si="10"/>
        <v>0</v>
      </c>
      <c r="O83" s="91" t="s">
        <v>972</v>
      </c>
      <c r="Q83" s="40" t="str">
        <f t="shared" si="11"/>
        <v>0</v>
      </c>
      <c r="R83" s="40" t="str">
        <f t="shared" si="12"/>
        <v>0</v>
      </c>
      <c r="S83" s="40" t="str">
        <f t="shared" si="13"/>
        <v>0</v>
      </c>
      <c r="T83" s="40" t="str">
        <f t="shared" si="14"/>
        <v>0</v>
      </c>
      <c r="U83" s="40" t="str">
        <f t="shared" si="15"/>
        <v>0</v>
      </c>
      <c r="V83" s="40" t="str">
        <f t="shared" si="16"/>
        <v>0</v>
      </c>
      <c r="W83" s="40" t="str">
        <f t="shared" si="17"/>
        <v>0</v>
      </c>
      <c r="X83" s="40" t="str">
        <f t="shared" si="18"/>
        <v>0</v>
      </c>
      <c r="Y83" s="40" t="str">
        <f t="shared" si="19"/>
        <v>0</v>
      </c>
    </row>
    <row r="84" spans="1:25" ht="82.15" customHeight="1" thickBot="1" x14ac:dyDescent="0.5">
      <c r="A84" s="41">
        <v>79</v>
      </c>
      <c r="B84" s="197" t="s">
        <v>1172</v>
      </c>
      <c r="C84" s="198"/>
      <c r="D84" s="103"/>
      <c r="E84" s="101"/>
      <c r="F84" s="101"/>
      <c r="G84" s="101"/>
      <c r="H84" s="101"/>
      <c r="I84" s="101"/>
      <c r="J84" s="101"/>
      <c r="K84" s="101"/>
      <c r="L84" s="101"/>
      <c r="M84" s="101"/>
      <c r="N84" s="105">
        <f t="shared" si="10"/>
        <v>0</v>
      </c>
      <c r="O84" s="91" t="s">
        <v>973</v>
      </c>
      <c r="Q84" s="40" t="str">
        <f t="shared" si="11"/>
        <v>0</v>
      </c>
      <c r="R84" s="40" t="str">
        <f t="shared" si="12"/>
        <v>0</v>
      </c>
      <c r="S84" s="40" t="str">
        <f t="shared" si="13"/>
        <v>0</v>
      </c>
      <c r="T84" s="40" t="str">
        <f t="shared" si="14"/>
        <v>0</v>
      </c>
      <c r="U84" s="40" t="str">
        <f t="shared" si="15"/>
        <v>0</v>
      </c>
      <c r="V84" s="40" t="str">
        <f t="shared" si="16"/>
        <v>0</v>
      </c>
      <c r="W84" s="40" t="str">
        <f t="shared" si="17"/>
        <v>0</v>
      </c>
      <c r="X84" s="40" t="str">
        <f t="shared" si="18"/>
        <v>0</v>
      </c>
      <c r="Y84" s="40" t="str">
        <f t="shared" si="19"/>
        <v>0</v>
      </c>
    </row>
    <row r="85" spans="1:25" ht="82.15" customHeight="1" thickBot="1" x14ac:dyDescent="0.5">
      <c r="A85" s="41">
        <v>80</v>
      </c>
      <c r="B85" s="197" t="s">
        <v>1173</v>
      </c>
      <c r="C85" s="198"/>
      <c r="D85" s="103"/>
      <c r="E85" s="101"/>
      <c r="F85" s="101"/>
      <c r="G85" s="101"/>
      <c r="H85" s="101"/>
      <c r="I85" s="101"/>
      <c r="J85" s="101"/>
      <c r="K85" s="101"/>
      <c r="L85" s="101"/>
      <c r="M85" s="101"/>
      <c r="N85" s="105">
        <f t="shared" si="10"/>
        <v>0</v>
      </c>
      <c r="O85" s="91" t="s">
        <v>974</v>
      </c>
      <c r="Q85" s="40" t="str">
        <f t="shared" si="11"/>
        <v>0</v>
      </c>
      <c r="R85" s="40" t="str">
        <f t="shared" si="12"/>
        <v>0</v>
      </c>
      <c r="S85" s="40" t="str">
        <f t="shared" si="13"/>
        <v>0</v>
      </c>
      <c r="T85" s="40" t="str">
        <f t="shared" si="14"/>
        <v>0</v>
      </c>
      <c r="U85" s="40" t="str">
        <f t="shared" si="15"/>
        <v>0</v>
      </c>
      <c r="V85" s="40" t="str">
        <f t="shared" si="16"/>
        <v>0</v>
      </c>
      <c r="W85" s="40" t="str">
        <f t="shared" si="17"/>
        <v>0</v>
      </c>
      <c r="X85" s="40" t="str">
        <f t="shared" si="18"/>
        <v>0</v>
      </c>
      <c r="Y85" s="40" t="str">
        <f t="shared" si="19"/>
        <v>0</v>
      </c>
    </row>
    <row r="86" spans="1:25" ht="73.900000000000006" customHeight="1" thickBot="1" x14ac:dyDescent="0.5">
      <c r="A86" s="41">
        <v>81</v>
      </c>
      <c r="B86" s="197" t="s">
        <v>1174</v>
      </c>
      <c r="C86" s="198"/>
      <c r="D86" s="103"/>
      <c r="E86" s="101"/>
      <c r="F86" s="101"/>
      <c r="G86" s="101"/>
      <c r="H86" s="101"/>
      <c r="I86" s="101"/>
      <c r="J86" s="101"/>
      <c r="K86" s="101"/>
      <c r="L86" s="101"/>
      <c r="M86" s="101"/>
      <c r="N86" s="105">
        <f t="shared" si="10"/>
        <v>0</v>
      </c>
      <c r="O86" s="91" t="s">
        <v>975</v>
      </c>
      <c r="Q86" s="40" t="str">
        <f t="shared" si="11"/>
        <v>0</v>
      </c>
      <c r="R86" s="40" t="str">
        <f t="shared" si="12"/>
        <v>0</v>
      </c>
      <c r="S86" s="40" t="str">
        <f t="shared" si="13"/>
        <v>0</v>
      </c>
      <c r="T86" s="40" t="str">
        <f t="shared" si="14"/>
        <v>0</v>
      </c>
      <c r="U86" s="40" t="str">
        <f t="shared" si="15"/>
        <v>0</v>
      </c>
      <c r="V86" s="40" t="str">
        <f t="shared" si="16"/>
        <v>0</v>
      </c>
      <c r="W86" s="40" t="str">
        <f t="shared" si="17"/>
        <v>0</v>
      </c>
      <c r="X86" s="40" t="str">
        <f t="shared" si="18"/>
        <v>0</v>
      </c>
      <c r="Y86" s="40" t="str">
        <f t="shared" si="19"/>
        <v>0</v>
      </c>
    </row>
    <row r="87" spans="1:25" ht="73.900000000000006" customHeight="1" thickBot="1" x14ac:dyDescent="0.5">
      <c r="A87" s="41">
        <v>82</v>
      </c>
      <c r="B87" s="197" t="s">
        <v>1175</v>
      </c>
      <c r="C87" s="198"/>
      <c r="D87" s="103"/>
      <c r="E87" s="101"/>
      <c r="F87" s="101"/>
      <c r="G87" s="101"/>
      <c r="H87" s="101"/>
      <c r="I87" s="101"/>
      <c r="J87" s="101"/>
      <c r="K87" s="101"/>
      <c r="L87" s="101"/>
      <c r="M87" s="101"/>
      <c r="N87" s="105">
        <f t="shared" si="10"/>
        <v>0</v>
      </c>
      <c r="O87" s="91" t="s">
        <v>976</v>
      </c>
      <c r="Q87" s="40" t="str">
        <f t="shared" si="11"/>
        <v>0</v>
      </c>
      <c r="R87" s="40" t="str">
        <f t="shared" si="12"/>
        <v>0</v>
      </c>
      <c r="S87" s="40" t="str">
        <f t="shared" si="13"/>
        <v>0</v>
      </c>
      <c r="T87" s="40" t="str">
        <f t="shared" si="14"/>
        <v>0</v>
      </c>
      <c r="U87" s="40" t="str">
        <f t="shared" si="15"/>
        <v>0</v>
      </c>
      <c r="V87" s="40" t="str">
        <f t="shared" si="16"/>
        <v>0</v>
      </c>
      <c r="W87" s="40" t="str">
        <f t="shared" si="17"/>
        <v>0</v>
      </c>
      <c r="X87" s="40" t="str">
        <f t="shared" si="18"/>
        <v>0</v>
      </c>
      <c r="Y87" s="40" t="str">
        <f t="shared" si="19"/>
        <v>0</v>
      </c>
    </row>
    <row r="88" spans="1:25" ht="73.900000000000006" customHeight="1" thickBot="1" x14ac:dyDescent="0.5">
      <c r="A88" s="41">
        <v>83</v>
      </c>
      <c r="B88" s="197" t="s">
        <v>1176</v>
      </c>
      <c r="C88" s="198"/>
      <c r="D88" s="103"/>
      <c r="E88" s="101"/>
      <c r="F88" s="101"/>
      <c r="G88" s="101"/>
      <c r="H88" s="101"/>
      <c r="I88" s="101"/>
      <c r="J88" s="101"/>
      <c r="K88" s="101"/>
      <c r="L88" s="101"/>
      <c r="M88" s="101"/>
      <c r="N88" s="105">
        <f t="shared" si="10"/>
        <v>0</v>
      </c>
      <c r="O88" s="91" t="s">
        <v>977</v>
      </c>
      <c r="Q88" s="40" t="str">
        <f t="shared" si="11"/>
        <v>0</v>
      </c>
      <c r="R88" s="40" t="str">
        <f t="shared" si="12"/>
        <v>0</v>
      </c>
      <c r="S88" s="40" t="str">
        <f t="shared" si="13"/>
        <v>0</v>
      </c>
      <c r="T88" s="40" t="str">
        <f t="shared" si="14"/>
        <v>0</v>
      </c>
      <c r="U88" s="40" t="str">
        <f t="shared" si="15"/>
        <v>0</v>
      </c>
      <c r="V88" s="40" t="str">
        <f t="shared" si="16"/>
        <v>0</v>
      </c>
      <c r="W88" s="40" t="str">
        <f t="shared" si="17"/>
        <v>0</v>
      </c>
      <c r="X88" s="40" t="str">
        <f t="shared" si="18"/>
        <v>0</v>
      </c>
      <c r="Y88" s="40" t="str">
        <f t="shared" si="19"/>
        <v>0</v>
      </c>
    </row>
    <row r="89" spans="1:25" ht="73.900000000000006" customHeight="1" thickBot="1" x14ac:dyDescent="0.5">
      <c r="A89" s="41">
        <v>84</v>
      </c>
      <c r="B89" s="197" t="s">
        <v>1177</v>
      </c>
      <c r="C89" s="198"/>
      <c r="D89" s="103"/>
      <c r="E89" s="101"/>
      <c r="F89" s="101"/>
      <c r="G89" s="101"/>
      <c r="H89" s="101"/>
      <c r="I89" s="101"/>
      <c r="J89" s="101"/>
      <c r="K89" s="101"/>
      <c r="L89" s="101"/>
      <c r="M89" s="101"/>
      <c r="N89" s="105">
        <f t="shared" si="10"/>
        <v>0</v>
      </c>
      <c r="O89" s="91" t="s">
        <v>979</v>
      </c>
      <c r="Q89" s="40" t="str">
        <f t="shared" si="11"/>
        <v>0</v>
      </c>
      <c r="R89" s="40" t="str">
        <f t="shared" si="12"/>
        <v>0</v>
      </c>
      <c r="S89" s="40" t="str">
        <f t="shared" si="13"/>
        <v>0</v>
      </c>
      <c r="T89" s="40" t="str">
        <f t="shared" si="14"/>
        <v>0</v>
      </c>
      <c r="U89" s="40" t="str">
        <f t="shared" si="15"/>
        <v>0</v>
      </c>
      <c r="V89" s="40" t="str">
        <f t="shared" si="16"/>
        <v>0</v>
      </c>
      <c r="W89" s="40" t="str">
        <f t="shared" si="17"/>
        <v>0</v>
      </c>
      <c r="X89" s="40" t="str">
        <f t="shared" si="18"/>
        <v>0</v>
      </c>
      <c r="Y89" s="40" t="str">
        <f t="shared" si="19"/>
        <v>0</v>
      </c>
    </row>
    <row r="90" spans="1:25" ht="73.900000000000006" customHeight="1" thickBot="1" x14ac:dyDescent="0.5">
      <c r="A90" s="41">
        <v>85</v>
      </c>
      <c r="B90" s="197" t="s">
        <v>1178</v>
      </c>
      <c r="C90" s="198"/>
      <c r="D90" s="103"/>
      <c r="E90" s="101"/>
      <c r="F90" s="101"/>
      <c r="G90" s="101"/>
      <c r="H90" s="101"/>
      <c r="I90" s="101"/>
      <c r="J90" s="101"/>
      <c r="K90" s="101"/>
      <c r="L90" s="101"/>
      <c r="M90" s="101"/>
      <c r="N90" s="105">
        <f t="shared" si="10"/>
        <v>0</v>
      </c>
      <c r="O90" s="91" t="s">
        <v>981</v>
      </c>
      <c r="Q90" s="40" t="str">
        <f t="shared" si="11"/>
        <v>0</v>
      </c>
      <c r="R90" s="40" t="str">
        <f t="shared" si="12"/>
        <v>0</v>
      </c>
      <c r="S90" s="40" t="str">
        <f t="shared" si="13"/>
        <v>0</v>
      </c>
      <c r="T90" s="40" t="str">
        <f t="shared" si="14"/>
        <v>0</v>
      </c>
      <c r="U90" s="40" t="str">
        <f t="shared" si="15"/>
        <v>0</v>
      </c>
      <c r="V90" s="40" t="str">
        <f t="shared" si="16"/>
        <v>0</v>
      </c>
      <c r="W90" s="40" t="str">
        <f t="shared" si="17"/>
        <v>0</v>
      </c>
      <c r="X90" s="40" t="str">
        <f t="shared" si="18"/>
        <v>0</v>
      </c>
      <c r="Y90" s="40" t="str">
        <f t="shared" si="19"/>
        <v>0</v>
      </c>
    </row>
    <row r="91" spans="1:25" ht="73.900000000000006" customHeight="1" thickBot="1" x14ac:dyDescent="0.5">
      <c r="A91" s="41">
        <v>86</v>
      </c>
      <c r="B91" s="197" t="s">
        <v>1179</v>
      </c>
      <c r="C91" s="198"/>
      <c r="D91" s="103"/>
      <c r="E91" s="101"/>
      <c r="F91" s="101"/>
      <c r="G91" s="101"/>
      <c r="H91" s="101"/>
      <c r="I91" s="101"/>
      <c r="J91" s="101"/>
      <c r="K91" s="101"/>
      <c r="L91" s="101"/>
      <c r="M91" s="101"/>
      <c r="N91" s="105">
        <f t="shared" si="10"/>
        <v>0</v>
      </c>
      <c r="O91" s="91" t="s">
        <v>985</v>
      </c>
      <c r="Q91" s="40" t="str">
        <f t="shared" si="11"/>
        <v>0</v>
      </c>
      <c r="R91" s="40" t="str">
        <f t="shared" si="12"/>
        <v>0</v>
      </c>
      <c r="S91" s="40" t="str">
        <f t="shared" si="13"/>
        <v>0</v>
      </c>
      <c r="T91" s="40" t="str">
        <f t="shared" si="14"/>
        <v>0</v>
      </c>
      <c r="U91" s="40" t="str">
        <f t="shared" si="15"/>
        <v>0</v>
      </c>
      <c r="V91" s="40" t="str">
        <f t="shared" si="16"/>
        <v>0</v>
      </c>
      <c r="W91" s="40" t="str">
        <f t="shared" si="17"/>
        <v>0</v>
      </c>
      <c r="X91" s="40" t="str">
        <f t="shared" si="18"/>
        <v>0</v>
      </c>
      <c r="Y91" s="40" t="str">
        <f t="shared" si="19"/>
        <v>0</v>
      </c>
    </row>
    <row r="92" spans="1:25" ht="73.900000000000006" customHeight="1" thickBot="1" x14ac:dyDescent="0.5">
      <c r="A92" s="41">
        <v>87</v>
      </c>
      <c r="B92" s="197" t="s">
        <v>1180</v>
      </c>
      <c r="C92" s="198"/>
      <c r="D92" s="103"/>
      <c r="E92" s="101"/>
      <c r="F92" s="101"/>
      <c r="G92" s="101"/>
      <c r="H92" s="101"/>
      <c r="I92" s="101"/>
      <c r="J92" s="101"/>
      <c r="K92" s="101"/>
      <c r="L92" s="101"/>
      <c r="M92" s="101"/>
      <c r="N92" s="105">
        <f t="shared" si="10"/>
        <v>0</v>
      </c>
      <c r="O92" s="91" t="s">
        <v>984</v>
      </c>
      <c r="Q92" s="40" t="str">
        <f t="shared" si="11"/>
        <v>0</v>
      </c>
      <c r="R92" s="40" t="str">
        <f t="shared" si="12"/>
        <v>0</v>
      </c>
      <c r="S92" s="40" t="str">
        <f t="shared" si="13"/>
        <v>0</v>
      </c>
      <c r="T92" s="40" t="str">
        <f t="shared" si="14"/>
        <v>0</v>
      </c>
      <c r="U92" s="40" t="str">
        <f t="shared" si="15"/>
        <v>0</v>
      </c>
      <c r="V92" s="40" t="str">
        <f t="shared" si="16"/>
        <v>0</v>
      </c>
      <c r="W92" s="40" t="str">
        <f t="shared" si="17"/>
        <v>0</v>
      </c>
      <c r="X92" s="40" t="str">
        <f t="shared" si="18"/>
        <v>0</v>
      </c>
      <c r="Y92" s="40" t="str">
        <f t="shared" si="19"/>
        <v>0</v>
      </c>
    </row>
    <row r="93" spans="1:25" ht="73.900000000000006" customHeight="1" thickBot="1" x14ac:dyDescent="0.5">
      <c r="A93" s="41">
        <v>88</v>
      </c>
      <c r="B93" s="197" t="s">
        <v>1181</v>
      </c>
      <c r="C93" s="198"/>
      <c r="D93" s="103"/>
      <c r="E93" s="101"/>
      <c r="F93" s="101"/>
      <c r="G93" s="101"/>
      <c r="H93" s="101"/>
      <c r="I93" s="101"/>
      <c r="J93" s="101"/>
      <c r="K93" s="101"/>
      <c r="L93" s="101"/>
      <c r="M93" s="101"/>
      <c r="N93" s="105">
        <f t="shared" si="10"/>
        <v>0</v>
      </c>
      <c r="O93" s="91" t="s">
        <v>987</v>
      </c>
      <c r="Q93" s="40" t="str">
        <f t="shared" si="11"/>
        <v>0</v>
      </c>
      <c r="R93" s="40" t="str">
        <f t="shared" si="12"/>
        <v>0</v>
      </c>
      <c r="S93" s="40" t="str">
        <f t="shared" si="13"/>
        <v>0</v>
      </c>
      <c r="T93" s="40" t="str">
        <f t="shared" si="14"/>
        <v>0</v>
      </c>
      <c r="U93" s="40" t="str">
        <f t="shared" si="15"/>
        <v>0</v>
      </c>
      <c r="V93" s="40" t="str">
        <f t="shared" si="16"/>
        <v>0</v>
      </c>
      <c r="W93" s="40" t="str">
        <f t="shared" si="17"/>
        <v>0</v>
      </c>
      <c r="X93" s="40" t="str">
        <f t="shared" si="18"/>
        <v>0</v>
      </c>
      <c r="Y93" s="40" t="str">
        <f t="shared" si="19"/>
        <v>0</v>
      </c>
    </row>
    <row r="94" spans="1:25" ht="73.900000000000006" customHeight="1" thickBot="1" x14ac:dyDescent="0.5">
      <c r="A94" s="41">
        <v>89</v>
      </c>
      <c r="B94" s="197" t="s">
        <v>1182</v>
      </c>
      <c r="C94" s="198"/>
      <c r="D94" s="103"/>
      <c r="E94" s="101"/>
      <c r="F94" s="101"/>
      <c r="G94" s="101"/>
      <c r="H94" s="101"/>
      <c r="I94" s="101"/>
      <c r="J94" s="101"/>
      <c r="K94" s="101"/>
      <c r="L94" s="101"/>
      <c r="M94" s="101"/>
      <c r="N94" s="105">
        <f t="shared" si="10"/>
        <v>0</v>
      </c>
      <c r="O94" s="91" t="s">
        <v>989</v>
      </c>
      <c r="Q94" s="40" t="str">
        <f t="shared" si="11"/>
        <v>0</v>
      </c>
      <c r="R94" s="40" t="str">
        <f t="shared" si="12"/>
        <v>0</v>
      </c>
      <c r="S94" s="40" t="str">
        <f t="shared" si="13"/>
        <v>0</v>
      </c>
      <c r="T94" s="40" t="str">
        <f t="shared" si="14"/>
        <v>0</v>
      </c>
      <c r="U94" s="40" t="str">
        <f t="shared" si="15"/>
        <v>0</v>
      </c>
      <c r="V94" s="40" t="str">
        <f t="shared" si="16"/>
        <v>0</v>
      </c>
      <c r="W94" s="40" t="str">
        <f t="shared" si="17"/>
        <v>0</v>
      </c>
      <c r="X94" s="40" t="str">
        <f t="shared" si="18"/>
        <v>0</v>
      </c>
      <c r="Y94" s="40" t="str">
        <f t="shared" si="19"/>
        <v>0</v>
      </c>
    </row>
    <row r="95" spans="1:25" ht="75.400000000000006" customHeight="1" thickBot="1" x14ac:dyDescent="0.5">
      <c r="A95" s="41">
        <v>90</v>
      </c>
      <c r="B95" s="197" t="s">
        <v>1183</v>
      </c>
      <c r="C95" s="198"/>
      <c r="D95" s="103"/>
      <c r="E95" s="101"/>
      <c r="F95" s="101"/>
      <c r="G95" s="101"/>
      <c r="H95" s="101"/>
      <c r="I95" s="101"/>
      <c r="J95" s="101"/>
      <c r="K95" s="101"/>
      <c r="L95" s="101"/>
      <c r="M95" s="101"/>
      <c r="N95" s="105">
        <f t="shared" si="10"/>
        <v>0</v>
      </c>
      <c r="O95" s="91" t="s">
        <v>991</v>
      </c>
      <c r="Q95" s="40" t="str">
        <f t="shared" si="11"/>
        <v>0</v>
      </c>
      <c r="R95" s="40" t="str">
        <f t="shared" si="12"/>
        <v>0</v>
      </c>
      <c r="S95" s="40" t="str">
        <f t="shared" si="13"/>
        <v>0</v>
      </c>
      <c r="T95" s="40" t="str">
        <f t="shared" si="14"/>
        <v>0</v>
      </c>
      <c r="U95" s="40" t="str">
        <f t="shared" si="15"/>
        <v>0</v>
      </c>
      <c r="V95" s="40" t="str">
        <f t="shared" si="16"/>
        <v>0</v>
      </c>
      <c r="W95" s="40" t="str">
        <f t="shared" si="17"/>
        <v>0</v>
      </c>
      <c r="X95" s="40" t="str">
        <f t="shared" si="18"/>
        <v>0</v>
      </c>
      <c r="Y95" s="40" t="str">
        <f t="shared" si="19"/>
        <v>0</v>
      </c>
    </row>
    <row r="96" spans="1:25" ht="75.400000000000006" customHeight="1" thickBot="1" x14ac:dyDescent="0.5">
      <c r="A96" s="41">
        <v>91</v>
      </c>
      <c r="B96" s="197" t="s">
        <v>1184</v>
      </c>
      <c r="C96" s="198"/>
      <c r="D96" s="103"/>
      <c r="E96" s="101"/>
      <c r="F96" s="101"/>
      <c r="G96" s="101"/>
      <c r="H96" s="101"/>
      <c r="I96" s="101"/>
      <c r="J96" s="101"/>
      <c r="K96" s="101"/>
      <c r="L96" s="101"/>
      <c r="M96" s="101"/>
      <c r="N96" s="105">
        <f t="shared" si="10"/>
        <v>0</v>
      </c>
      <c r="O96" s="91" t="s">
        <v>993</v>
      </c>
      <c r="Q96" s="40" t="str">
        <f t="shared" si="11"/>
        <v>0</v>
      </c>
      <c r="R96" s="40" t="str">
        <f t="shared" si="12"/>
        <v>0</v>
      </c>
      <c r="S96" s="40" t="str">
        <f t="shared" si="13"/>
        <v>0</v>
      </c>
      <c r="T96" s="40" t="str">
        <f t="shared" si="14"/>
        <v>0</v>
      </c>
      <c r="U96" s="40" t="str">
        <f t="shared" si="15"/>
        <v>0</v>
      </c>
      <c r="V96" s="40" t="str">
        <f t="shared" si="16"/>
        <v>0</v>
      </c>
      <c r="W96" s="40" t="str">
        <f t="shared" si="17"/>
        <v>0</v>
      </c>
      <c r="X96" s="40" t="str">
        <f t="shared" si="18"/>
        <v>0</v>
      </c>
      <c r="Y96" s="40" t="str">
        <f t="shared" si="19"/>
        <v>0</v>
      </c>
    </row>
    <row r="97" spans="1:25" ht="75.400000000000006" customHeight="1" thickBot="1" x14ac:dyDescent="0.5">
      <c r="A97" s="41">
        <v>92</v>
      </c>
      <c r="B97" s="193" t="s">
        <v>1348</v>
      </c>
      <c r="C97" s="193"/>
      <c r="D97" s="103"/>
      <c r="E97" s="101"/>
      <c r="F97" s="101"/>
      <c r="G97" s="101"/>
      <c r="H97" s="101"/>
      <c r="I97" s="101"/>
      <c r="J97" s="101"/>
      <c r="K97" s="101"/>
      <c r="L97" s="101"/>
      <c r="M97" s="101"/>
      <c r="N97" s="105">
        <f t="shared" si="10"/>
        <v>0</v>
      </c>
      <c r="O97" s="45" t="s">
        <v>918</v>
      </c>
      <c r="Q97" s="40" t="str">
        <f t="shared" si="11"/>
        <v>0</v>
      </c>
      <c r="R97" s="40" t="str">
        <f t="shared" si="12"/>
        <v>0</v>
      </c>
      <c r="S97" s="40" t="str">
        <f t="shared" si="13"/>
        <v>0</v>
      </c>
      <c r="T97" s="40" t="str">
        <f t="shared" si="14"/>
        <v>0</v>
      </c>
      <c r="U97" s="40" t="str">
        <f t="shared" si="15"/>
        <v>0</v>
      </c>
      <c r="V97" s="40" t="str">
        <f t="shared" si="16"/>
        <v>0</v>
      </c>
      <c r="W97" s="40" t="str">
        <f t="shared" si="17"/>
        <v>0</v>
      </c>
      <c r="X97" s="40" t="str">
        <f t="shared" si="18"/>
        <v>0</v>
      </c>
      <c r="Y97" s="40" t="str">
        <f t="shared" si="19"/>
        <v>0</v>
      </c>
    </row>
    <row r="98" spans="1:25" ht="75.400000000000006" customHeight="1" thickBot="1" x14ac:dyDescent="0.5">
      <c r="A98" s="41">
        <v>93</v>
      </c>
      <c r="B98" s="193" t="s">
        <v>1185</v>
      </c>
      <c r="C98" s="193"/>
      <c r="D98" s="103"/>
      <c r="E98" s="101"/>
      <c r="F98" s="101"/>
      <c r="G98" s="101"/>
      <c r="H98" s="101"/>
      <c r="I98" s="101"/>
      <c r="J98" s="101"/>
      <c r="K98" s="101"/>
      <c r="L98" s="101"/>
      <c r="M98" s="101"/>
      <c r="N98" s="105"/>
      <c r="O98" s="45" t="s">
        <v>918</v>
      </c>
      <c r="Q98" s="40"/>
      <c r="R98" s="40"/>
      <c r="S98" s="40"/>
      <c r="T98" s="40"/>
      <c r="U98" s="40"/>
      <c r="V98" s="40"/>
      <c r="W98" s="40"/>
      <c r="X98" s="40"/>
      <c r="Y98" s="40"/>
    </row>
    <row r="99" spans="1:25" ht="75.400000000000006" customHeight="1" thickBot="1" x14ac:dyDescent="0.5">
      <c r="A99" s="41">
        <v>94</v>
      </c>
      <c r="B99" s="193" t="s">
        <v>1186</v>
      </c>
      <c r="C99" s="193"/>
      <c r="D99" s="103"/>
      <c r="E99" s="101"/>
      <c r="F99" s="101"/>
      <c r="G99" s="101"/>
      <c r="H99" s="101"/>
      <c r="I99" s="101"/>
      <c r="J99" s="101"/>
      <c r="K99" s="101"/>
      <c r="L99" s="101"/>
      <c r="M99" s="101"/>
      <c r="N99" s="105"/>
      <c r="O99" s="45" t="s">
        <v>915</v>
      </c>
      <c r="Q99" s="40"/>
      <c r="R99" s="40"/>
      <c r="S99" s="40"/>
      <c r="T99" s="40"/>
      <c r="U99" s="40"/>
      <c r="V99" s="40"/>
      <c r="W99" s="40"/>
      <c r="X99" s="40"/>
      <c r="Y99" s="40"/>
    </row>
    <row r="100" spans="1:25" ht="92.65" customHeight="1" thickBot="1" x14ac:dyDescent="0.5">
      <c r="A100" s="41">
        <v>95</v>
      </c>
      <c r="B100" s="193" t="s">
        <v>1187</v>
      </c>
      <c r="C100" s="193"/>
      <c r="D100" s="103"/>
      <c r="E100" s="101"/>
      <c r="F100" s="101"/>
      <c r="G100" s="101"/>
      <c r="H100" s="101"/>
      <c r="I100" s="101"/>
      <c r="J100" s="101"/>
      <c r="K100" s="101"/>
      <c r="L100" s="101"/>
      <c r="M100" s="101"/>
      <c r="N100" s="105">
        <f t="shared" si="10"/>
        <v>0</v>
      </c>
      <c r="O100" s="45" t="s">
        <v>913</v>
      </c>
      <c r="Q100" s="40" t="str">
        <f t="shared" si="11"/>
        <v>0</v>
      </c>
      <c r="R100" s="40" t="str">
        <f t="shared" si="12"/>
        <v>0</v>
      </c>
      <c r="S100" s="40" t="str">
        <f t="shared" si="13"/>
        <v>0</v>
      </c>
      <c r="T100" s="40" t="str">
        <f t="shared" si="14"/>
        <v>0</v>
      </c>
      <c r="U100" s="40" t="str">
        <f t="shared" si="15"/>
        <v>0</v>
      </c>
      <c r="V100" s="40" t="str">
        <f t="shared" si="16"/>
        <v>0</v>
      </c>
      <c r="W100" s="40" t="str">
        <f t="shared" si="17"/>
        <v>0</v>
      </c>
      <c r="X100" s="40" t="str">
        <f t="shared" si="18"/>
        <v>0</v>
      </c>
      <c r="Y100" s="40" t="str">
        <f t="shared" si="19"/>
        <v>0</v>
      </c>
    </row>
    <row r="101" spans="1:25" ht="92.65" customHeight="1" thickBot="1" x14ac:dyDescent="0.5">
      <c r="A101" s="41">
        <v>96</v>
      </c>
      <c r="B101" s="193" t="s">
        <v>1188</v>
      </c>
      <c r="C101" s="193"/>
      <c r="D101" s="103"/>
      <c r="E101" s="101"/>
      <c r="F101" s="101"/>
      <c r="G101" s="101"/>
      <c r="H101" s="101"/>
      <c r="I101" s="101"/>
      <c r="J101" s="101"/>
      <c r="K101" s="101"/>
      <c r="L101" s="101"/>
      <c r="M101" s="101"/>
      <c r="N101" s="105">
        <f t="shared" si="10"/>
        <v>0</v>
      </c>
      <c r="O101" s="45" t="s">
        <v>914</v>
      </c>
      <c r="Q101" s="40" t="str">
        <f t="shared" si="11"/>
        <v>0</v>
      </c>
      <c r="R101" s="40" t="str">
        <f t="shared" si="12"/>
        <v>0</v>
      </c>
      <c r="S101" s="40" t="str">
        <f t="shared" si="13"/>
        <v>0</v>
      </c>
      <c r="T101" s="40" t="str">
        <f t="shared" si="14"/>
        <v>0</v>
      </c>
      <c r="U101" s="40" t="str">
        <f t="shared" si="15"/>
        <v>0</v>
      </c>
      <c r="V101" s="40" t="str">
        <f t="shared" si="16"/>
        <v>0</v>
      </c>
      <c r="W101" s="40" t="str">
        <f t="shared" si="17"/>
        <v>0</v>
      </c>
      <c r="X101" s="40" t="str">
        <f t="shared" si="18"/>
        <v>0</v>
      </c>
      <c r="Y101" s="40" t="str">
        <f t="shared" si="19"/>
        <v>0</v>
      </c>
    </row>
    <row r="102" spans="1:25" s="36" customFormat="1" ht="40.5" customHeight="1" thickBot="1" x14ac:dyDescent="0.6">
      <c r="A102" s="180" t="s">
        <v>336</v>
      </c>
      <c r="B102" s="180"/>
      <c r="C102" s="181"/>
      <c r="D102" s="100"/>
      <c r="E102" s="47">
        <f>(Q102/96)*100</f>
        <v>0</v>
      </c>
      <c r="F102" s="47">
        <f t="shared" ref="F102:M102" si="20">(R102/96)*100</f>
        <v>0</v>
      </c>
      <c r="G102" s="47">
        <f t="shared" si="20"/>
        <v>0</v>
      </c>
      <c r="H102" s="47">
        <f t="shared" si="20"/>
        <v>0</v>
      </c>
      <c r="I102" s="47">
        <f t="shared" si="20"/>
        <v>0</v>
      </c>
      <c r="J102" s="47">
        <f t="shared" si="20"/>
        <v>0</v>
      </c>
      <c r="K102" s="47">
        <f t="shared" si="20"/>
        <v>0</v>
      </c>
      <c r="L102" s="47">
        <f t="shared" si="20"/>
        <v>0</v>
      </c>
      <c r="M102" s="47">
        <f t="shared" si="20"/>
        <v>0</v>
      </c>
      <c r="N102" s="106"/>
      <c r="O102" s="48"/>
      <c r="Q102" s="61">
        <f>SUM(Q6+Q7+Q8+Q9+Q10+Q11+Q12+Q13+Q14+Q15+Q16+Q17+Q18+Q19+Q20+Q21+Q22+Q23+Q24+Q25+Q26+Q27+Q28+Q29+Q30+Q31+Q32+Q33+Q34+Q35+Q36+Q37+Q38+Q39+Q40+Q41+Q42+Q43+Q44+Q45+Q46+Q47+Q48+Q49+Q50+Q51+Q52+Q53+Q54+Q55+Q56+Q57+Q58+Q59+Q60+Q61+Q61+Q62+Q63+Q64+Q65+Q66+Q67+Q68+Q69+Q70+Q71+Q72+Q73+Q74+Q75+Q76+Q77+Q78+Q79+Q80+Q81+Q82+Q83+Q84+Q85+Q86+Q87+Q88+Q89+Q90+Q91+Q92+Q93+Q94+Q95+Q95+Q96+Q97+Q98+Q99+Q100+Q101)</f>
        <v>0</v>
      </c>
      <c r="R102" s="61">
        <f t="shared" ref="R102:Y102" si="21">SUM(R6+R7+R8+R9+R10+R11+R12+R13+R14+R15+R16+R17+R18+R19+R20+R21+R22+R23+R24+R25+R26+R27+R28+R29+R30+R31+R32+R33+R34+R35+R36+R37+R38+R39+R40+R41+R42+R43+R44+R45+R46+R47+R48+R49+R50+R51+R52+R53+R54+R55+R56+R57+R58+R59+R60+R61+R61+R62+R63+R64+R65+R66+R67+R68+R69+R70+R71+R72+R73+R74+R75+R76+R77+R78+R79+R80+R81+R82+R83+R84+R85+R86+R87+R88+R89+R90+R91+R92+R93+R94+R95+R95+R96+R97+R98+R99+R100+R101)</f>
        <v>0</v>
      </c>
      <c r="S102" s="61">
        <f t="shared" si="21"/>
        <v>0</v>
      </c>
      <c r="T102" s="61">
        <f t="shared" si="21"/>
        <v>0</v>
      </c>
      <c r="U102" s="61">
        <f t="shared" si="21"/>
        <v>0</v>
      </c>
      <c r="V102" s="61">
        <f t="shared" si="21"/>
        <v>0</v>
      </c>
      <c r="W102" s="61">
        <f t="shared" si="21"/>
        <v>0</v>
      </c>
      <c r="X102" s="61">
        <f t="shared" si="21"/>
        <v>0</v>
      </c>
      <c r="Y102" s="61">
        <f t="shared" si="21"/>
        <v>0</v>
      </c>
    </row>
  </sheetData>
  <protectedRanges>
    <protectedRange sqref="D5:N5 N21:N101 E6:N7 E8:M101" name="Range7"/>
    <protectedRange sqref="N21:N101 E5:N7 E8:M101" name="Range1"/>
    <protectedRange sqref="D6:D7" name="Range6_1"/>
    <protectedRange sqref="N8:N20" name="Range7_1"/>
    <protectedRange sqref="N8:N20" name="Range1_1"/>
  </protectedRanges>
  <mergeCells count="101">
    <mergeCell ref="B1:O1"/>
    <mergeCell ref="B2:O2"/>
    <mergeCell ref="B3:O3"/>
    <mergeCell ref="A5:C5"/>
    <mergeCell ref="B6:C6"/>
    <mergeCell ref="B7:C7"/>
    <mergeCell ref="B14:C14"/>
    <mergeCell ref="B15:C15"/>
    <mergeCell ref="B16:C16"/>
    <mergeCell ref="B17:C17"/>
    <mergeCell ref="B18:C18"/>
    <mergeCell ref="B19:C19"/>
    <mergeCell ref="B8:C8"/>
    <mergeCell ref="B9:C9"/>
    <mergeCell ref="B10:C10"/>
    <mergeCell ref="B11:C11"/>
    <mergeCell ref="B12:C12"/>
    <mergeCell ref="B13:C13"/>
    <mergeCell ref="B26:C26"/>
    <mergeCell ref="B27:C27"/>
    <mergeCell ref="B28:C28"/>
    <mergeCell ref="B29:C29"/>
    <mergeCell ref="B30:C30"/>
    <mergeCell ref="B31:C31"/>
    <mergeCell ref="B20:C20"/>
    <mergeCell ref="B21:C21"/>
    <mergeCell ref="B22:C22"/>
    <mergeCell ref="B23:C23"/>
    <mergeCell ref="B24:C24"/>
    <mergeCell ref="B25:C25"/>
    <mergeCell ref="B38:C38"/>
    <mergeCell ref="B39:C39"/>
    <mergeCell ref="B40:C40"/>
    <mergeCell ref="B41:C41"/>
    <mergeCell ref="B42:C42"/>
    <mergeCell ref="B43:C43"/>
    <mergeCell ref="B32:C32"/>
    <mergeCell ref="B33:C33"/>
    <mergeCell ref="B34:C34"/>
    <mergeCell ref="B35:C35"/>
    <mergeCell ref="B36:C36"/>
    <mergeCell ref="B37:C37"/>
    <mergeCell ref="B50:C50"/>
    <mergeCell ref="B51:C51"/>
    <mergeCell ref="B52:C52"/>
    <mergeCell ref="B53:C53"/>
    <mergeCell ref="B54:C54"/>
    <mergeCell ref="B55:C55"/>
    <mergeCell ref="B44:C44"/>
    <mergeCell ref="B45:C45"/>
    <mergeCell ref="B46:C46"/>
    <mergeCell ref="B47:C47"/>
    <mergeCell ref="B48:C48"/>
    <mergeCell ref="B49:C49"/>
    <mergeCell ref="B62:C62"/>
    <mergeCell ref="B63:C63"/>
    <mergeCell ref="B64:C64"/>
    <mergeCell ref="B65:C65"/>
    <mergeCell ref="B66:C66"/>
    <mergeCell ref="B67:C67"/>
    <mergeCell ref="B56:C56"/>
    <mergeCell ref="B57:C57"/>
    <mergeCell ref="B58:C58"/>
    <mergeCell ref="B59:C59"/>
    <mergeCell ref="B60:C60"/>
    <mergeCell ref="B61:C61"/>
    <mergeCell ref="B74:C74"/>
    <mergeCell ref="B75:C75"/>
    <mergeCell ref="B76:C76"/>
    <mergeCell ref="B77:C77"/>
    <mergeCell ref="B78:C78"/>
    <mergeCell ref="B79:C79"/>
    <mergeCell ref="B68:C68"/>
    <mergeCell ref="B69:C69"/>
    <mergeCell ref="B70:C70"/>
    <mergeCell ref="B71:C71"/>
    <mergeCell ref="B72:C72"/>
    <mergeCell ref="B73:C73"/>
    <mergeCell ref="B86:C86"/>
    <mergeCell ref="B87:C87"/>
    <mergeCell ref="B88:C88"/>
    <mergeCell ref="B89:C89"/>
    <mergeCell ref="B90:C90"/>
    <mergeCell ref="B91:C91"/>
    <mergeCell ref="B80:C80"/>
    <mergeCell ref="B81:C81"/>
    <mergeCell ref="B82:C82"/>
    <mergeCell ref="B83:C83"/>
    <mergeCell ref="B84:C84"/>
    <mergeCell ref="B85:C85"/>
    <mergeCell ref="B100:C100"/>
    <mergeCell ref="B101:C101"/>
    <mergeCell ref="A102:C102"/>
    <mergeCell ref="B98:C98"/>
    <mergeCell ref="B99:C99"/>
    <mergeCell ref="B92:C92"/>
    <mergeCell ref="B93:C93"/>
    <mergeCell ref="B94:C94"/>
    <mergeCell ref="B95:C95"/>
    <mergeCell ref="B96:C96"/>
    <mergeCell ref="B97:C97"/>
  </mergeCells>
  <conditionalFormatting sqref="D6:D101">
    <cfRule type="expression" dxfId="1076" priority="244">
      <formula>#REF!=2</formula>
    </cfRule>
    <cfRule type="expression" dxfId="1075" priority="242">
      <formula>#REF!=0</formula>
    </cfRule>
    <cfRule type="expression" dxfId="1074" priority="243">
      <formula>#REF!=1</formula>
    </cfRule>
  </conditionalFormatting>
  <conditionalFormatting sqref="E6:E101">
    <cfRule type="expression" dxfId="1073" priority="56">
      <formula>E6&gt;N6</formula>
    </cfRule>
    <cfRule type="expression" dxfId="1072" priority="57">
      <formula>E6&lt;N6</formula>
    </cfRule>
  </conditionalFormatting>
  <conditionalFormatting sqref="E6:M101">
    <cfRule type="expression" dxfId="1071" priority="31">
      <formula>E6=0</formula>
    </cfRule>
  </conditionalFormatting>
  <conditionalFormatting sqref="F6:F101">
    <cfRule type="expression" dxfId="1070" priority="53">
      <formula>F6&gt;N6</formula>
    </cfRule>
    <cfRule type="expression" dxfId="1069" priority="54">
      <formula>F6&lt;N6</formula>
    </cfRule>
  </conditionalFormatting>
  <conditionalFormatting sqref="G6:G101">
    <cfRule type="expression" dxfId="1068" priority="50">
      <formula>G6&gt;N6</formula>
    </cfRule>
    <cfRule type="expression" dxfId="1067" priority="51">
      <formula>G6&lt;N6</formula>
    </cfRule>
  </conditionalFormatting>
  <conditionalFormatting sqref="H6:I101">
    <cfRule type="expression" dxfId="1066" priority="45">
      <formula>H6&lt;$N6</formula>
    </cfRule>
    <cfRule type="expression" dxfId="1065" priority="44">
      <formula>H6&gt;$N6</formula>
    </cfRule>
  </conditionalFormatting>
  <conditionalFormatting sqref="J6:J101">
    <cfRule type="expression" dxfId="1064" priority="42">
      <formula>J6&lt;N6</formula>
    </cfRule>
    <cfRule type="expression" dxfId="1063" priority="41">
      <formula>J6&gt;N6</formula>
    </cfRule>
  </conditionalFormatting>
  <conditionalFormatting sqref="K6:K101">
    <cfRule type="expression" dxfId="1062" priority="39">
      <formula>K6&lt;N6</formula>
    </cfRule>
    <cfRule type="expression" dxfId="1061" priority="38">
      <formula>K6&gt;N6</formula>
    </cfRule>
  </conditionalFormatting>
  <conditionalFormatting sqref="L6:L101">
    <cfRule type="expression" dxfId="1060" priority="36">
      <formula>L6&lt;N6</formula>
    </cfRule>
    <cfRule type="expression" dxfId="1059" priority="35">
      <formula>L6&gt;N6</formula>
    </cfRule>
  </conditionalFormatting>
  <conditionalFormatting sqref="M6:M101">
    <cfRule type="expression" dxfId="1058" priority="32">
      <formula>M6&gt;N6</formula>
    </cfRule>
    <cfRule type="expression" dxfId="1057" priority="33">
      <formula>M6&lt;N6</formula>
    </cfRule>
  </conditionalFormatting>
  <conditionalFormatting sqref="N6:N102">
    <cfRule type="cellIs" dxfId="1056" priority="221" operator="greaterThan">
      <formula>0</formula>
    </cfRule>
  </conditionalFormatting>
  <conditionalFormatting sqref="N8:N101">
    <cfRule type="cellIs" dxfId="1055" priority="220" operator="equal">
      <formula>"No data available"</formula>
    </cfRule>
  </conditionalFormatting>
  <conditionalFormatting sqref="O6:O7">
    <cfRule type="cellIs" dxfId="1054" priority="13" operator="equal">
      <formula>"Yes, only the lead agency on road safety"</formula>
    </cfRule>
    <cfRule type="cellIs" dxfId="1053" priority="11" operator="equal">
      <formula>"Do not know"</formula>
    </cfRule>
    <cfRule type="cellIs" dxfId="1052" priority="12" operator="equal">
      <formula>"No "</formula>
    </cfRule>
    <cfRule type="cellIs" dxfId="1051" priority="14" operator="equal">
      <formula>"Yes, for some government agencies and state-owned businesses"</formula>
    </cfRule>
    <cfRule type="cellIs" dxfId="1050" priority="15" operator="equal">
      <formula>"Yes, for all government agencies and state-owned businesses"</formula>
    </cfRule>
    <cfRule type="cellIs" dxfId="1049" priority="16" operator="equal">
      <formula>"No"</formula>
    </cfRule>
    <cfRule type="cellIs" dxfId="1048" priority="17" operator="equal">
      <formula>"Yes"</formula>
    </cfRule>
    <cfRule type="cellIs" dxfId="1047" priority="18" operator="equal">
      <formula>"Yes, but for some streets only"</formula>
    </cfRule>
    <cfRule type="cellIs" dxfId="1046" priority="19" operator="equal">
      <formula>"Yes, but for some parts of the road network only"</formula>
    </cfRule>
    <cfRule type="cellIs" dxfId="1045" priority="20" operator="equal">
      <formula>"Yes, through the whole country"</formula>
    </cfRule>
  </conditionalFormatting>
  <conditionalFormatting sqref="O25">
    <cfRule type="cellIs" dxfId="1044" priority="23" operator="equal">
      <formula>"Yes, only the lead agency on road safety"</formula>
    </cfRule>
    <cfRule type="cellIs" dxfId="1043" priority="24" operator="equal">
      <formula>"Yes, for some government agencies and state-owned businesses"</formula>
    </cfRule>
    <cfRule type="cellIs" dxfId="1042" priority="25" operator="equal">
      <formula>"Yes, for all government agencies and state-owned businesses"</formula>
    </cfRule>
    <cfRule type="cellIs" dxfId="1041" priority="26" operator="equal">
      <formula>"No"</formula>
    </cfRule>
    <cfRule type="cellIs" dxfId="1040" priority="21" operator="equal">
      <formula>"Do not know"</formula>
    </cfRule>
    <cfRule type="cellIs" dxfId="1039" priority="28" operator="equal">
      <formula>"Yes, but for some streets only"</formula>
    </cfRule>
    <cfRule type="cellIs" dxfId="1038" priority="29" operator="equal">
      <formula>"Yes, but for some parts of the road network only"</formula>
    </cfRule>
    <cfRule type="cellIs" dxfId="1037" priority="30" operator="equal">
      <formula>"Yes, through the whole country"</formula>
    </cfRule>
    <cfRule type="cellIs" dxfId="1036" priority="27" operator="equal">
      <formula>"Yes"</formula>
    </cfRule>
    <cfRule type="cellIs" dxfId="1035" priority="22" operator="equal">
      <formula>"No "</formula>
    </cfRule>
  </conditionalFormatting>
  <conditionalFormatting sqref="O32:O101">
    <cfRule type="cellIs" dxfId="1034" priority="9" operator="equal">
      <formula>"Yes, but for some parts of the road network only"</formula>
    </cfRule>
    <cfRule type="cellIs" dxfId="1033" priority="8" operator="equal">
      <formula>"Yes, but for some streets only"</formula>
    </cfRule>
    <cfRule type="cellIs" dxfId="1032" priority="6" operator="equal">
      <formula>"No"</formula>
    </cfRule>
    <cfRule type="cellIs" dxfId="1031" priority="1" operator="equal">
      <formula>"Do not know"</formula>
    </cfRule>
    <cfRule type="cellIs" dxfId="1030" priority="5" operator="equal">
      <formula>"Yes, for all government agencies and state-owned businesses"</formula>
    </cfRule>
    <cfRule type="cellIs" dxfId="1029" priority="4" operator="equal">
      <formula>"Yes, for some government agencies and state-owned businesses"</formula>
    </cfRule>
    <cfRule type="cellIs" dxfId="1028" priority="3" operator="equal">
      <formula>"Yes, only the lead agency on road safety"</formula>
    </cfRule>
    <cfRule type="cellIs" dxfId="1027" priority="2" operator="equal">
      <formula>"No "</formula>
    </cfRule>
    <cfRule type="cellIs" dxfId="1026" priority="10" operator="equal">
      <formula>"Yes, through the whole country"</formula>
    </cfRule>
    <cfRule type="cellIs" dxfId="1025" priority="7" operator="equal">
      <formula>"Yes"</formula>
    </cfRule>
  </conditionalFormatting>
  <hyperlinks>
    <hyperlink ref="O34" r:id="rId1" xr:uid="{24F12D17-4903-4DF1-AC9D-3050107453EC}"/>
    <hyperlink ref="O35" r:id="rId2" xr:uid="{51101EEC-8326-4507-9DE8-C0ECDC0D4B40}"/>
  </hyperlinks>
  <pageMargins left="0.25" right="0.25" top="0.13" bottom="0.08" header="0.11" footer="0.1"/>
  <pageSetup paperSize="9" fitToWidth="0" fitToHeight="0"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F1DA2-0E8C-4468-9260-BDA260D3F9F9}">
  <dimension ref="A1:Y28"/>
  <sheetViews>
    <sheetView zoomScale="67" zoomScaleNormal="67" zoomScaleSheetLayoutView="50" workbookViewId="0">
      <selection activeCell="B1" sqref="B1:O1"/>
    </sheetView>
  </sheetViews>
  <sheetFormatPr defaultColWidth="8.73046875" defaultRowHeight="15.75" x14ac:dyDescent="0.5"/>
  <cols>
    <col min="1" max="1" width="4.59765625" style="6" customWidth="1"/>
    <col min="2" max="2" width="14.265625" style="92" customWidth="1"/>
    <col min="3" max="3" width="21.796875" style="94" customWidth="1"/>
    <col min="4" max="4" width="18" style="5" customWidth="1"/>
    <col min="5" max="5" width="15.19921875" style="4" customWidth="1"/>
    <col min="6" max="8" width="13.265625" style="4" customWidth="1"/>
    <col min="9" max="9" width="10.3984375" style="4" customWidth="1"/>
    <col min="10" max="10" width="10.59765625" style="4" customWidth="1"/>
    <col min="11" max="11" width="9.86328125" style="4" customWidth="1"/>
    <col min="12" max="12" width="10.6640625" style="4" customWidth="1"/>
    <col min="13" max="13" width="11.06640625" style="4" customWidth="1"/>
    <col min="14" max="14" width="26.1328125" style="4" customWidth="1"/>
    <col min="15" max="15" width="81.6640625" style="39" customWidth="1"/>
    <col min="16" max="16" width="8.73046875" style="4" customWidth="1"/>
    <col min="17" max="17" width="9.73046875" style="4" customWidth="1"/>
    <col min="18" max="25" width="7.73046875" style="4" customWidth="1"/>
    <col min="26" max="26" width="8.73046875" style="4" customWidth="1"/>
    <col min="27" max="16384" width="8.73046875" style="4"/>
  </cols>
  <sheetData>
    <row r="1" spans="1:25" ht="82.15" customHeight="1" x14ac:dyDescent="0.5">
      <c r="B1" s="162" t="s">
        <v>1363</v>
      </c>
      <c r="C1" s="163"/>
      <c r="D1" s="163"/>
      <c r="E1" s="163"/>
      <c r="F1" s="163"/>
      <c r="G1" s="163"/>
      <c r="H1" s="163"/>
      <c r="I1" s="163"/>
      <c r="J1" s="163"/>
      <c r="K1" s="163"/>
      <c r="L1" s="163"/>
      <c r="M1" s="163"/>
      <c r="N1" s="163"/>
      <c r="O1" s="163"/>
    </row>
    <row r="2" spans="1:25" ht="37.15" customHeight="1" x14ac:dyDescent="0.45">
      <c r="A2" s="56"/>
      <c r="B2" s="164" t="s">
        <v>1359</v>
      </c>
      <c r="C2" s="164"/>
      <c r="D2" s="164"/>
      <c r="E2" s="164"/>
      <c r="F2" s="164"/>
      <c r="G2" s="164"/>
      <c r="H2" s="164"/>
      <c r="I2" s="164"/>
      <c r="J2" s="164"/>
      <c r="K2" s="164"/>
      <c r="L2" s="164"/>
      <c r="M2" s="164"/>
      <c r="N2" s="164"/>
      <c r="O2" s="164"/>
      <c r="P2" s="58"/>
    </row>
    <row r="3" spans="1:25" ht="42.4" customHeight="1" x14ac:dyDescent="0.45">
      <c r="A3" s="56"/>
      <c r="B3" s="165" t="s">
        <v>1360</v>
      </c>
      <c r="C3" s="165"/>
      <c r="D3" s="165"/>
      <c r="E3" s="165"/>
      <c r="F3" s="165"/>
      <c r="G3" s="165"/>
      <c r="H3" s="165"/>
      <c r="I3" s="165"/>
      <c r="J3" s="165"/>
      <c r="K3" s="165"/>
      <c r="L3" s="165"/>
      <c r="M3" s="165"/>
      <c r="N3" s="165"/>
      <c r="O3" s="165"/>
      <c r="P3" s="58"/>
    </row>
    <row r="4" spans="1:25" ht="9" customHeight="1" x14ac:dyDescent="0.45">
      <c r="A4" s="56"/>
      <c r="C4" s="93"/>
      <c r="D4" s="112"/>
      <c r="E4" s="76"/>
      <c r="F4" s="76"/>
      <c r="G4" s="76"/>
      <c r="H4" s="76"/>
      <c r="I4" s="76"/>
      <c r="J4" s="76"/>
      <c r="K4" s="76"/>
      <c r="L4" s="76"/>
      <c r="N4" s="56"/>
      <c r="O4" s="56"/>
      <c r="P4" s="58"/>
    </row>
    <row r="5" spans="1:25" s="37" customFormat="1" ht="114.75" customHeight="1" thickBot="1" x14ac:dyDescent="0.75">
      <c r="A5" s="166" t="s">
        <v>652</v>
      </c>
      <c r="B5" s="167"/>
      <c r="C5" s="168"/>
      <c r="D5" s="78" t="s">
        <v>1361</v>
      </c>
      <c r="E5" s="78">
        <v>2022</v>
      </c>
      <c r="F5" s="78">
        <v>2023</v>
      </c>
      <c r="G5" s="78">
        <v>2024</v>
      </c>
      <c r="H5" s="78">
        <v>2025</v>
      </c>
      <c r="I5" s="78">
        <v>2026</v>
      </c>
      <c r="J5" s="78">
        <v>2027</v>
      </c>
      <c r="K5" s="78">
        <v>2028</v>
      </c>
      <c r="L5" s="78">
        <v>2029</v>
      </c>
      <c r="M5" s="78">
        <v>2030</v>
      </c>
      <c r="N5" s="77" t="s">
        <v>584</v>
      </c>
      <c r="O5" s="79" t="s">
        <v>582</v>
      </c>
      <c r="Q5" s="59">
        <v>2022</v>
      </c>
      <c r="R5" s="59">
        <v>2023</v>
      </c>
      <c r="S5" s="59">
        <v>2024</v>
      </c>
      <c r="T5" s="59">
        <v>2025</v>
      </c>
      <c r="U5" s="59">
        <v>2026</v>
      </c>
      <c r="V5" s="59">
        <v>2027</v>
      </c>
      <c r="W5" s="59">
        <v>2028</v>
      </c>
      <c r="X5" s="59">
        <v>2029</v>
      </c>
      <c r="Y5" s="59">
        <v>2030</v>
      </c>
    </row>
    <row r="6" spans="1:25" ht="224.65" customHeight="1" thickBot="1" x14ac:dyDescent="0.5">
      <c r="A6" s="41">
        <v>1</v>
      </c>
      <c r="B6" s="169" t="s">
        <v>585</v>
      </c>
      <c r="C6" s="170"/>
      <c r="D6" s="113" t="s">
        <v>587</v>
      </c>
      <c r="E6" s="101"/>
      <c r="F6" s="101"/>
      <c r="G6" s="101"/>
      <c r="H6" s="101"/>
      <c r="I6" s="101"/>
      <c r="J6" s="101"/>
      <c r="K6" s="101"/>
      <c r="L6" s="101"/>
      <c r="M6" s="101"/>
      <c r="N6" s="111" t="s">
        <v>586</v>
      </c>
      <c r="O6" s="75" t="s">
        <v>594</v>
      </c>
      <c r="Q6" s="40" t="str">
        <f>IF(E6="نعم، توجد استراتيجية وطنية تتضمن خطط عمل متعددة قصيرة المدى
Yes, a national strategy exists which includes multiple short-term action plans",1,"0")</f>
        <v>0</v>
      </c>
      <c r="R6" s="40" t="str">
        <f t="shared" ref="R6:Y6" si="0">IF(F6="نعم، توجد استراتيجية وطنية تتضمن خطط عمل متعددة قصيرة المدى
Yes, a national strategy exists which includes multiple short-term action plans",1,"0")</f>
        <v>0</v>
      </c>
      <c r="S6" s="40" t="str">
        <f t="shared" si="0"/>
        <v>0</v>
      </c>
      <c r="T6" s="40" t="str">
        <f t="shared" si="0"/>
        <v>0</v>
      </c>
      <c r="U6" s="40" t="str">
        <f t="shared" si="0"/>
        <v>0</v>
      </c>
      <c r="V6" s="40" t="str">
        <f t="shared" si="0"/>
        <v>0</v>
      </c>
      <c r="W6" s="40" t="str">
        <f t="shared" si="0"/>
        <v>0</v>
      </c>
      <c r="X6" s="40" t="str">
        <f t="shared" si="0"/>
        <v>0</v>
      </c>
      <c r="Y6" s="40" t="str">
        <f t="shared" si="0"/>
        <v>0</v>
      </c>
    </row>
    <row r="7" spans="1:25" ht="124.9" customHeight="1" thickBot="1" x14ac:dyDescent="0.5">
      <c r="A7" s="41">
        <v>2</v>
      </c>
      <c r="B7" s="160" t="s">
        <v>595</v>
      </c>
      <c r="C7" s="161"/>
      <c r="D7" s="113" t="s">
        <v>596</v>
      </c>
      <c r="E7" s="101"/>
      <c r="F7" s="101"/>
      <c r="G7" s="101"/>
      <c r="H7" s="101"/>
      <c r="I7" s="101"/>
      <c r="J7" s="101"/>
      <c r="K7" s="101"/>
      <c r="L7" s="101"/>
      <c r="M7" s="101"/>
      <c r="N7" s="110" t="s">
        <v>596</v>
      </c>
      <c r="O7" s="177" t="s">
        <v>598</v>
      </c>
      <c r="Q7" s="40" t="str">
        <f>IF(E7="نعم على المستوى الوطني
Yes, at national level",1,"0")</f>
        <v>0</v>
      </c>
      <c r="R7" s="40" t="str">
        <f t="shared" ref="R7:Y7" si="1">IF(F7="نعم على المستوى الوطني
Yes, at national level",1,"0")</f>
        <v>0</v>
      </c>
      <c r="S7" s="40" t="str">
        <f t="shared" si="1"/>
        <v>0</v>
      </c>
      <c r="T7" s="40" t="str">
        <f t="shared" si="1"/>
        <v>0</v>
      </c>
      <c r="U7" s="40" t="str">
        <f t="shared" si="1"/>
        <v>0</v>
      </c>
      <c r="V7" s="40" t="str">
        <f t="shared" si="1"/>
        <v>0</v>
      </c>
      <c r="W7" s="40" t="str">
        <f t="shared" si="1"/>
        <v>0</v>
      </c>
      <c r="X7" s="40" t="str">
        <f t="shared" si="1"/>
        <v>0</v>
      </c>
      <c r="Y7" s="40" t="str">
        <f t="shared" si="1"/>
        <v>0</v>
      </c>
    </row>
    <row r="8" spans="1:25" ht="68.25" customHeight="1" thickBot="1" x14ac:dyDescent="0.5">
      <c r="A8" s="41">
        <v>3</v>
      </c>
      <c r="B8" s="173" t="s">
        <v>599</v>
      </c>
      <c r="C8" s="174"/>
      <c r="D8" s="114">
        <v>50</v>
      </c>
      <c r="E8" s="101"/>
      <c r="F8" s="101"/>
      <c r="G8" s="101"/>
      <c r="H8" s="101"/>
      <c r="I8" s="101"/>
      <c r="J8" s="101"/>
      <c r="K8" s="101"/>
      <c r="L8" s="101"/>
      <c r="M8" s="101"/>
      <c r="N8" s="108">
        <v>50</v>
      </c>
      <c r="O8" s="205"/>
      <c r="Q8" s="40" t="str">
        <f t="shared" ref="Q8:Q9" si="2">IF(AND(E8 &gt; 0, E8 &lt; N8), "1", "0")</f>
        <v>0</v>
      </c>
      <c r="R8" s="40" t="str">
        <f t="shared" ref="R8:R9" si="3">IF(AND(F8 &gt; 0, F8 &lt; N8), "1", "0")</f>
        <v>0</v>
      </c>
      <c r="S8" s="40" t="str">
        <f t="shared" ref="S8:S9" si="4">IF(AND(G8 &gt; 0, G8 &lt; N8), "1", "0")</f>
        <v>0</v>
      </c>
      <c r="T8" s="40" t="str">
        <f t="shared" ref="T8:T9" si="5">IF(AND(H8 &gt; 0, H8 &lt; N8), "1", "0")</f>
        <v>0</v>
      </c>
      <c r="U8" s="40" t="str">
        <f t="shared" ref="U8:U9" si="6">IF(AND(I8 &gt; 0, I8 &lt; N8), "1", "0")</f>
        <v>0</v>
      </c>
      <c r="V8" s="40" t="str">
        <f t="shared" ref="V8:V9" si="7">IF(AND(J8 &gt; 0, J8 &lt; N8), "1", "0")</f>
        <v>0</v>
      </c>
      <c r="W8" s="40" t="str">
        <f t="shared" ref="W8:W9" si="8">IF(AND(K8 &gt; 0, K8 &lt; N8), "1", "0")</f>
        <v>0</v>
      </c>
      <c r="X8" s="40" t="str">
        <f t="shared" ref="X8:X9" si="9">IF(AND(L8 &gt; 0, L8 &lt; N8), "1", "0")</f>
        <v>0</v>
      </c>
      <c r="Y8" s="40" t="str">
        <f t="shared" ref="Y8:Y9" si="10">IF(AND(M8 &gt; 0, M8 &lt; N8), "1", "0")</f>
        <v>0</v>
      </c>
    </row>
    <row r="9" spans="1:25" ht="112.5" customHeight="1" thickBot="1" x14ac:dyDescent="0.5">
      <c r="A9" s="41">
        <v>4</v>
      </c>
      <c r="B9" s="171" t="s">
        <v>601</v>
      </c>
      <c r="C9" s="172"/>
      <c r="D9" s="114">
        <v>50</v>
      </c>
      <c r="E9" s="101"/>
      <c r="F9" s="101"/>
      <c r="G9" s="101"/>
      <c r="H9" s="101"/>
      <c r="I9" s="101"/>
      <c r="J9" s="101"/>
      <c r="K9" s="101"/>
      <c r="L9" s="101"/>
      <c r="M9" s="101"/>
      <c r="N9" s="108">
        <v>50</v>
      </c>
      <c r="O9" s="175" t="s">
        <v>600</v>
      </c>
      <c r="Q9" s="40" t="str">
        <f t="shared" si="2"/>
        <v>0</v>
      </c>
      <c r="R9" s="40" t="str">
        <f t="shared" si="3"/>
        <v>0</v>
      </c>
      <c r="S9" s="40" t="str">
        <f t="shared" si="4"/>
        <v>0</v>
      </c>
      <c r="T9" s="40" t="str">
        <f t="shared" si="5"/>
        <v>0</v>
      </c>
      <c r="U9" s="40" t="str">
        <f t="shared" si="6"/>
        <v>0</v>
      </c>
      <c r="V9" s="40" t="str">
        <f t="shared" si="7"/>
        <v>0</v>
      </c>
      <c r="W9" s="40" t="str">
        <f t="shared" si="8"/>
        <v>0</v>
      </c>
      <c r="X9" s="40" t="str">
        <f t="shared" si="9"/>
        <v>0</v>
      </c>
      <c r="Y9" s="40" t="str">
        <f t="shared" si="10"/>
        <v>0</v>
      </c>
    </row>
    <row r="10" spans="1:25" ht="112.5" customHeight="1" thickBot="1" x14ac:dyDescent="0.5">
      <c r="A10" s="41">
        <v>5</v>
      </c>
      <c r="B10" s="171" t="s">
        <v>602</v>
      </c>
      <c r="C10" s="172" t="s">
        <v>3</v>
      </c>
      <c r="D10" s="114" t="s">
        <v>603</v>
      </c>
      <c r="E10" s="101"/>
      <c r="F10" s="101"/>
      <c r="G10" s="101"/>
      <c r="H10" s="101"/>
      <c r="I10" s="101"/>
      <c r="J10" s="101"/>
      <c r="K10" s="101"/>
      <c r="L10" s="101"/>
      <c r="M10" s="101"/>
      <c r="N10" s="107" t="s">
        <v>603</v>
      </c>
      <c r="O10" s="176"/>
      <c r="Q10" s="40" t="str">
        <f>IF(E10="نعم
Yes", "1", "0")</f>
        <v>0</v>
      </c>
      <c r="R10" s="40" t="str">
        <f t="shared" ref="R10:Y10" si="11">IF(F10="نعم
Yes", "1", "0")</f>
        <v>0</v>
      </c>
      <c r="S10" s="40" t="str">
        <f t="shared" si="11"/>
        <v>0</v>
      </c>
      <c r="T10" s="40" t="str">
        <f t="shared" si="11"/>
        <v>0</v>
      </c>
      <c r="U10" s="40" t="str">
        <f t="shared" si="11"/>
        <v>0</v>
      </c>
      <c r="V10" s="40" t="str">
        <f t="shared" si="11"/>
        <v>0</v>
      </c>
      <c r="W10" s="40" t="str">
        <f t="shared" si="11"/>
        <v>0</v>
      </c>
      <c r="X10" s="40" t="str">
        <f t="shared" si="11"/>
        <v>0</v>
      </c>
      <c r="Y10" s="40" t="str">
        <f t="shared" si="11"/>
        <v>0</v>
      </c>
    </row>
    <row r="11" spans="1:25" ht="93.4" customHeight="1" thickBot="1" x14ac:dyDescent="0.5">
      <c r="A11" s="41">
        <v>6</v>
      </c>
      <c r="B11" s="171" t="s">
        <v>604</v>
      </c>
      <c r="C11" s="172" t="s">
        <v>4</v>
      </c>
      <c r="D11" s="114" t="s">
        <v>603</v>
      </c>
      <c r="E11" s="101"/>
      <c r="F11" s="101"/>
      <c r="G11" s="101"/>
      <c r="H11" s="101"/>
      <c r="I11" s="101"/>
      <c r="J11" s="101"/>
      <c r="K11" s="101"/>
      <c r="L11" s="101"/>
      <c r="M11" s="101"/>
      <c r="N11" s="107" t="s">
        <v>603</v>
      </c>
      <c r="O11" s="177" t="s">
        <v>621</v>
      </c>
      <c r="Q11" s="40" t="str">
        <f t="shared" ref="Q11:Q14" si="12">IF(E11="نعم
Yes", "1", "0")</f>
        <v>0</v>
      </c>
      <c r="R11" s="40" t="str">
        <f t="shared" ref="R11:R14" si="13">IF(F11="نعم
Yes", "1", "0")</f>
        <v>0</v>
      </c>
      <c r="S11" s="40" t="str">
        <f t="shared" ref="S11:S14" si="14">IF(G11="نعم
Yes", "1", "0")</f>
        <v>0</v>
      </c>
      <c r="T11" s="40" t="str">
        <f t="shared" ref="T11:T14" si="15">IF(H11="نعم
Yes", "1", "0")</f>
        <v>0</v>
      </c>
      <c r="U11" s="40" t="str">
        <f t="shared" ref="U11:U14" si="16">IF(I11="نعم
Yes", "1", "0")</f>
        <v>0</v>
      </c>
      <c r="V11" s="40" t="str">
        <f t="shared" ref="V11:V14" si="17">IF(J11="نعم
Yes", "1", "0")</f>
        <v>0</v>
      </c>
      <c r="W11" s="40" t="str">
        <f t="shared" ref="W11:W14" si="18">IF(K11="نعم
Yes", "1", "0")</f>
        <v>0</v>
      </c>
      <c r="X11" s="40" t="str">
        <f t="shared" ref="X11:X14" si="19">IF(L11="نعم
Yes", "1", "0")</f>
        <v>0</v>
      </c>
      <c r="Y11" s="40" t="str">
        <f t="shared" ref="Y11:Y14" si="20">IF(M11="نعم
Yes", "1", "0")</f>
        <v>0</v>
      </c>
    </row>
    <row r="12" spans="1:25" ht="93.4" customHeight="1" thickBot="1" x14ac:dyDescent="0.5">
      <c r="A12" s="41">
        <v>7</v>
      </c>
      <c r="B12" s="171" t="s">
        <v>605</v>
      </c>
      <c r="C12" s="172" t="s">
        <v>5</v>
      </c>
      <c r="D12" s="114" t="s">
        <v>603</v>
      </c>
      <c r="E12" s="101"/>
      <c r="F12" s="101"/>
      <c r="G12" s="101"/>
      <c r="H12" s="101"/>
      <c r="I12" s="101"/>
      <c r="J12" s="101"/>
      <c r="K12" s="101"/>
      <c r="L12" s="101"/>
      <c r="M12" s="101"/>
      <c r="N12" s="107" t="s">
        <v>603</v>
      </c>
      <c r="O12" s="178"/>
      <c r="Q12" s="40" t="str">
        <f t="shared" si="12"/>
        <v>0</v>
      </c>
      <c r="R12" s="40" t="str">
        <f t="shared" si="13"/>
        <v>0</v>
      </c>
      <c r="S12" s="40" t="str">
        <f t="shared" si="14"/>
        <v>0</v>
      </c>
      <c r="T12" s="40" t="str">
        <f t="shared" si="15"/>
        <v>0</v>
      </c>
      <c r="U12" s="40" t="str">
        <f t="shared" si="16"/>
        <v>0</v>
      </c>
      <c r="V12" s="40" t="str">
        <f t="shared" si="17"/>
        <v>0</v>
      </c>
      <c r="W12" s="40" t="str">
        <f t="shared" si="18"/>
        <v>0</v>
      </c>
      <c r="X12" s="40" t="str">
        <f t="shared" si="19"/>
        <v>0</v>
      </c>
      <c r="Y12" s="40" t="str">
        <f t="shared" si="20"/>
        <v>0</v>
      </c>
    </row>
    <row r="13" spans="1:25" ht="112.15" customHeight="1" thickBot="1" x14ac:dyDescent="0.5">
      <c r="A13" s="41">
        <v>8</v>
      </c>
      <c r="B13" s="171" t="s">
        <v>606</v>
      </c>
      <c r="C13" s="172" t="s">
        <v>6</v>
      </c>
      <c r="D13" s="114" t="s">
        <v>603</v>
      </c>
      <c r="E13" s="101"/>
      <c r="F13" s="101"/>
      <c r="G13" s="101"/>
      <c r="H13" s="101"/>
      <c r="I13" s="101"/>
      <c r="J13" s="101"/>
      <c r="K13" s="101"/>
      <c r="L13" s="101"/>
      <c r="M13" s="101"/>
      <c r="N13" s="107" t="s">
        <v>603</v>
      </c>
      <c r="O13" s="179" t="s">
        <v>622</v>
      </c>
      <c r="Q13" s="40" t="str">
        <f t="shared" si="12"/>
        <v>0</v>
      </c>
      <c r="R13" s="40" t="str">
        <f t="shared" si="13"/>
        <v>0</v>
      </c>
      <c r="S13" s="40" t="str">
        <f t="shared" si="14"/>
        <v>0</v>
      </c>
      <c r="T13" s="40" t="str">
        <f t="shared" si="15"/>
        <v>0</v>
      </c>
      <c r="U13" s="40" t="str">
        <f t="shared" si="16"/>
        <v>0</v>
      </c>
      <c r="V13" s="40" t="str">
        <f t="shared" si="17"/>
        <v>0</v>
      </c>
      <c r="W13" s="40" t="str">
        <f t="shared" si="18"/>
        <v>0</v>
      </c>
      <c r="X13" s="40" t="str">
        <f t="shared" si="19"/>
        <v>0</v>
      </c>
      <c r="Y13" s="40" t="str">
        <f t="shared" si="20"/>
        <v>0</v>
      </c>
    </row>
    <row r="14" spans="1:25" ht="121.5" customHeight="1" thickBot="1" x14ac:dyDescent="0.5">
      <c r="A14" s="41">
        <v>9</v>
      </c>
      <c r="B14" s="171" t="s">
        <v>607</v>
      </c>
      <c r="C14" s="172" t="s">
        <v>7</v>
      </c>
      <c r="D14" s="114" t="s">
        <v>603</v>
      </c>
      <c r="E14" s="101"/>
      <c r="F14" s="101"/>
      <c r="G14" s="101"/>
      <c r="H14" s="101"/>
      <c r="I14" s="101"/>
      <c r="J14" s="101"/>
      <c r="K14" s="101"/>
      <c r="L14" s="101"/>
      <c r="M14" s="101"/>
      <c r="N14" s="107" t="s">
        <v>603</v>
      </c>
      <c r="O14" s="179"/>
      <c r="Q14" s="40" t="str">
        <f t="shared" si="12"/>
        <v>0</v>
      </c>
      <c r="R14" s="40" t="str">
        <f t="shared" si="13"/>
        <v>0</v>
      </c>
      <c r="S14" s="40" t="str">
        <f t="shared" si="14"/>
        <v>0</v>
      </c>
      <c r="T14" s="40" t="str">
        <f t="shared" si="15"/>
        <v>0</v>
      </c>
      <c r="U14" s="40" t="str">
        <f t="shared" si="16"/>
        <v>0</v>
      </c>
      <c r="V14" s="40" t="str">
        <f t="shared" si="17"/>
        <v>0</v>
      </c>
      <c r="W14" s="40" t="str">
        <f t="shared" si="18"/>
        <v>0</v>
      </c>
      <c r="X14" s="40" t="str">
        <f t="shared" si="19"/>
        <v>0</v>
      </c>
      <c r="Y14" s="40" t="str">
        <f t="shared" si="20"/>
        <v>0</v>
      </c>
    </row>
    <row r="15" spans="1:25" ht="121.9" customHeight="1" thickBot="1" x14ac:dyDescent="0.5">
      <c r="A15" s="41">
        <v>10</v>
      </c>
      <c r="B15" s="171" t="s">
        <v>608</v>
      </c>
      <c r="C15" s="172" t="s">
        <v>8</v>
      </c>
      <c r="D15" s="114" t="s">
        <v>603</v>
      </c>
      <c r="E15" s="101"/>
      <c r="F15" s="101"/>
      <c r="G15" s="101"/>
      <c r="H15" s="101"/>
      <c r="I15" s="101"/>
      <c r="J15" s="101"/>
      <c r="K15" s="101"/>
      <c r="L15" s="101"/>
      <c r="M15" s="101"/>
      <c r="N15" s="107" t="s">
        <v>603</v>
      </c>
      <c r="O15" s="45" t="s">
        <v>623</v>
      </c>
      <c r="Q15" s="40" t="str">
        <f t="shared" ref="Q15:Q21" si="21">IF(E15="نعم
Yes", "1", "0")</f>
        <v>0</v>
      </c>
      <c r="R15" s="40" t="str">
        <f t="shared" ref="R15:R26" si="22">IF(F15="نعم
Yes", "1", "0")</f>
        <v>0</v>
      </c>
      <c r="S15" s="40" t="str">
        <f t="shared" ref="S15:S26" si="23">IF(G15="نعم
Yes", "1", "0")</f>
        <v>0</v>
      </c>
      <c r="T15" s="40" t="str">
        <f t="shared" ref="T15:T26" si="24">IF(H15="نعم
Yes", "1", "0")</f>
        <v>0</v>
      </c>
      <c r="U15" s="40" t="str">
        <f t="shared" ref="U15:U26" si="25">IF(I15="نعم
Yes", "1", "0")</f>
        <v>0</v>
      </c>
      <c r="V15" s="40" t="str">
        <f t="shared" ref="V15:V26" si="26">IF(J15="نعم
Yes", "1", "0")</f>
        <v>0</v>
      </c>
      <c r="W15" s="40" t="str">
        <f t="shared" ref="W15:W26" si="27">IF(K15="نعم
Yes", "1", "0")</f>
        <v>0</v>
      </c>
      <c r="X15" s="40" t="str">
        <f t="shared" ref="X15:X26" si="28">IF(L15="نعم
Yes", "1", "0")</f>
        <v>0</v>
      </c>
      <c r="Y15" s="40" t="str">
        <f t="shared" ref="Y15:Y26" si="29">IF(M15="نعم
Yes", "1", "0")</f>
        <v>0</v>
      </c>
    </row>
    <row r="16" spans="1:25" ht="69" customHeight="1" thickBot="1" x14ac:dyDescent="0.5">
      <c r="A16" s="41">
        <v>11</v>
      </c>
      <c r="B16" s="171" t="s">
        <v>609</v>
      </c>
      <c r="C16" s="172" t="s">
        <v>9</v>
      </c>
      <c r="D16" s="114" t="s">
        <v>603</v>
      </c>
      <c r="E16" s="101"/>
      <c r="F16" s="101"/>
      <c r="G16" s="101"/>
      <c r="H16" s="101"/>
      <c r="I16" s="101"/>
      <c r="J16" s="101"/>
      <c r="K16" s="101"/>
      <c r="L16" s="101"/>
      <c r="M16" s="101"/>
      <c r="N16" s="107" t="s">
        <v>603</v>
      </c>
      <c r="O16" s="45" t="s">
        <v>624</v>
      </c>
      <c r="Q16" s="40" t="str">
        <f t="shared" si="21"/>
        <v>0</v>
      </c>
      <c r="R16" s="40" t="str">
        <f t="shared" si="22"/>
        <v>0</v>
      </c>
      <c r="S16" s="40" t="str">
        <f t="shared" si="23"/>
        <v>0</v>
      </c>
      <c r="T16" s="40" t="str">
        <f t="shared" si="24"/>
        <v>0</v>
      </c>
      <c r="U16" s="40" t="str">
        <f t="shared" si="25"/>
        <v>0</v>
      </c>
      <c r="V16" s="40" t="str">
        <f t="shared" si="26"/>
        <v>0</v>
      </c>
      <c r="W16" s="40" t="str">
        <f t="shared" si="27"/>
        <v>0</v>
      </c>
      <c r="X16" s="40" t="str">
        <f t="shared" si="28"/>
        <v>0</v>
      </c>
      <c r="Y16" s="40" t="str">
        <f t="shared" si="29"/>
        <v>0</v>
      </c>
    </row>
    <row r="17" spans="1:25" ht="88.5" customHeight="1" thickBot="1" x14ac:dyDescent="0.5">
      <c r="A17" s="41">
        <v>12</v>
      </c>
      <c r="B17" s="171" t="s">
        <v>610</v>
      </c>
      <c r="C17" s="172" t="s">
        <v>10</v>
      </c>
      <c r="D17" s="114" t="s">
        <v>603</v>
      </c>
      <c r="E17" s="101"/>
      <c r="F17" s="101"/>
      <c r="G17" s="101"/>
      <c r="H17" s="101"/>
      <c r="I17" s="101"/>
      <c r="J17" s="101"/>
      <c r="K17" s="101"/>
      <c r="L17" s="101"/>
      <c r="M17" s="101"/>
      <c r="N17" s="107" t="s">
        <v>603</v>
      </c>
      <c r="O17" s="45" t="s">
        <v>625</v>
      </c>
      <c r="Q17" s="40" t="str">
        <f t="shared" si="21"/>
        <v>0</v>
      </c>
      <c r="R17" s="40" t="str">
        <f t="shared" si="22"/>
        <v>0</v>
      </c>
      <c r="S17" s="40" t="str">
        <f t="shared" si="23"/>
        <v>0</v>
      </c>
      <c r="T17" s="40" t="str">
        <f t="shared" si="24"/>
        <v>0</v>
      </c>
      <c r="U17" s="40" t="str">
        <f t="shared" si="25"/>
        <v>0</v>
      </c>
      <c r="V17" s="40" t="str">
        <f t="shared" si="26"/>
        <v>0</v>
      </c>
      <c r="W17" s="40" t="str">
        <f t="shared" si="27"/>
        <v>0</v>
      </c>
      <c r="X17" s="40" t="str">
        <f t="shared" si="28"/>
        <v>0</v>
      </c>
      <c r="Y17" s="40" t="str">
        <f t="shared" si="29"/>
        <v>0</v>
      </c>
    </row>
    <row r="18" spans="1:25" ht="93.75" customHeight="1" thickBot="1" x14ac:dyDescent="0.5">
      <c r="A18" s="41">
        <v>13</v>
      </c>
      <c r="B18" s="171" t="s">
        <v>611</v>
      </c>
      <c r="C18" s="172"/>
      <c r="D18" s="114" t="s">
        <v>603</v>
      </c>
      <c r="E18" s="101"/>
      <c r="F18" s="101"/>
      <c r="G18" s="101"/>
      <c r="H18" s="101"/>
      <c r="I18" s="101"/>
      <c r="J18" s="101"/>
      <c r="K18" s="101"/>
      <c r="L18" s="101"/>
      <c r="M18" s="101"/>
      <c r="N18" s="107" t="s">
        <v>603</v>
      </c>
      <c r="O18" s="179" t="s">
        <v>626</v>
      </c>
      <c r="Q18" s="40" t="str">
        <f t="shared" si="21"/>
        <v>0</v>
      </c>
      <c r="R18" s="40" t="str">
        <f t="shared" si="22"/>
        <v>0</v>
      </c>
      <c r="S18" s="40" t="str">
        <f t="shared" si="23"/>
        <v>0</v>
      </c>
      <c r="T18" s="40" t="str">
        <f t="shared" si="24"/>
        <v>0</v>
      </c>
      <c r="U18" s="40" t="str">
        <f t="shared" si="25"/>
        <v>0</v>
      </c>
      <c r="V18" s="40" t="str">
        <f t="shared" si="26"/>
        <v>0</v>
      </c>
      <c r="W18" s="40" t="str">
        <f t="shared" si="27"/>
        <v>0</v>
      </c>
      <c r="X18" s="40" t="str">
        <f t="shared" si="28"/>
        <v>0</v>
      </c>
      <c r="Y18" s="40" t="str">
        <f t="shared" si="29"/>
        <v>0</v>
      </c>
    </row>
    <row r="19" spans="1:25" ht="93.75" customHeight="1" thickBot="1" x14ac:dyDescent="0.5">
      <c r="A19" s="41">
        <v>14</v>
      </c>
      <c r="B19" s="171" t="s">
        <v>612</v>
      </c>
      <c r="C19" s="172"/>
      <c r="D19" s="114" t="s">
        <v>603</v>
      </c>
      <c r="E19" s="101"/>
      <c r="F19" s="101"/>
      <c r="G19" s="101"/>
      <c r="H19" s="101"/>
      <c r="I19" s="101"/>
      <c r="J19" s="101"/>
      <c r="K19" s="101"/>
      <c r="L19" s="101"/>
      <c r="M19" s="101"/>
      <c r="N19" s="107" t="s">
        <v>603</v>
      </c>
      <c r="O19" s="179"/>
      <c r="Q19" s="40" t="str">
        <f t="shared" si="21"/>
        <v>0</v>
      </c>
      <c r="R19" s="40" t="str">
        <f t="shared" si="22"/>
        <v>0</v>
      </c>
      <c r="S19" s="40" t="str">
        <f t="shared" si="23"/>
        <v>0</v>
      </c>
      <c r="T19" s="40" t="str">
        <f t="shared" si="24"/>
        <v>0</v>
      </c>
      <c r="U19" s="40" t="str">
        <f t="shared" si="25"/>
        <v>0</v>
      </c>
      <c r="V19" s="40" t="str">
        <f t="shared" si="26"/>
        <v>0</v>
      </c>
      <c r="W19" s="40" t="str">
        <f t="shared" si="27"/>
        <v>0</v>
      </c>
      <c r="X19" s="40" t="str">
        <f t="shared" si="28"/>
        <v>0</v>
      </c>
      <c r="Y19" s="40" t="str">
        <f t="shared" si="29"/>
        <v>0</v>
      </c>
    </row>
    <row r="20" spans="1:25" ht="102.4" customHeight="1" thickBot="1" x14ac:dyDescent="0.5">
      <c r="A20" s="41">
        <v>15</v>
      </c>
      <c r="B20" s="171" t="s">
        <v>613</v>
      </c>
      <c r="C20" s="172"/>
      <c r="D20" s="114" t="s">
        <v>603</v>
      </c>
      <c r="E20" s="101"/>
      <c r="F20" s="101"/>
      <c r="G20" s="101"/>
      <c r="H20" s="101"/>
      <c r="I20" s="101"/>
      <c r="J20" s="101"/>
      <c r="K20" s="101"/>
      <c r="L20" s="101"/>
      <c r="M20" s="101"/>
      <c r="N20" s="107" t="s">
        <v>603</v>
      </c>
      <c r="O20" s="179"/>
      <c r="Q20" s="40" t="str">
        <f t="shared" si="21"/>
        <v>0</v>
      </c>
      <c r="R20" s="40" t="str">
        <f t="shared" si="22"/>
        <v>0</v>
      </c>
      <c r="S20" s="40" t="str">
        <f t="shared" si="23"/>
        <v>0</v>
      </c>
      <c r="T20" s="40" t="str">
        <f t="shared" si="24"/>
        <v>0</v>
      </c>
      <c r="U20" s="40" t="str">
        <f t="shared" si="25"/>
        <v>0</v>
      </c>
      <c r="V20" s="40" t="str">
        <f t="shared" si="26"/>
        <v>0</v>
      </c>
      <c r="W20" s="40" t="str">
        <f t="shared" si="27"/>
        <v>0</v>
      </c>
      <c r="X20" s="40" t="str">
        <f t="shared" si="28"/>
        <v>0</v>
      </c>
      <c r="Y20" s="40" t="str">
        <f t="shared" si="29"/>
        <v>0</v>
      </c>
    </row>
    <row r="21" spans="1:25" ht="76.900000000000006" customHeight="1" thickBot="1" x14ac:dyDescent="0.5">
      <c r="A21" s="41">
        <v>16</v>
      </c>
      <c r="B21" s="171" t="s">
        <v>614</v>
      </c>
      <c r="C21" s="172"/>
      <c r="D21" s="114" t="s">
        <v>603</v>
      </c>
      <c r="E21" s="101"/>
      <c r="F21" s="101"/>
      <c r="G21" s="101"/>
      <c r="H21" s="101"/>
      <c r="I21" s="101"/>
      <c r="J21" s="101"/>
      <c r="K21" s="101"/>
      <c r="L21" s="101"/>
      <c r="M21" s="101"/>
      <c r="N21" s="107" t="s">
        <v>603</v>
      </c>
      <c r="O21" s="179"/>
      <c r="Q21" s="40" t="str">
        <f t="shared" si="21"/>
        <v>0</v>
      </c>
      <c r="R21" s="40" t="str">
        <f t="shared" si="22"/>
        <v>0</v>
      </c>
      <c r="S21" s="40" t="str">
        <f t="shared" si="23"/>
        <v>0</v>
      </c>
      <c r="T21" s="40" t="str">
        <f t="shared" si="24"/>
        <v>0</v>
      </c>
      <c r="U21" s="40" t="str">
        <f t="shared" si="25"/>
        <v>0</v>
      </c>
      <c r="V21" s="40" t="str">
        <f t="shared" si="26"/>
        <v>0</v>
      </c>
      <c r="W21" s="40" t="str">
        <f t="shared" si="27"/>
        <v>0</v>
      </c>
      <c r="X21" s="40" t="str">
        <f t="shared" si="28"/>
        <v>0</v>
      </c>
      <c r="Y21" s="40" t="str">
        <f t="shared" si="29"/>
        <v>0</v>
      </c>
    </row>
    <row r="22" spans="1:25" ht="76.900000000000006" customHeight="1" thickBot="1" x14ac:dyDescent="0.5">
      <c r="A22" s="41">
        <v>17</v>
      </c>
      <c r="B22" s="171" t="s">
        <v>615</v>
      </c>
      <c r="C22" s="172"/>
      <c r="D22" s="114" t="s">
        <v>603</v>
      </c>
      <c r="E22" s="101"/>
      <c r="F22" s="101"/>
      <c r="G22" s="101"/>
      <c r="H22" s="101"/>
      <c r="I22" s="101"/>
      <c r="J22" s="101"/>
      <c r="K22" s="101"/>
      <c r="L22" s="101"/>
      <c r="M22" s="101"/>
      <c r="N22" s="107" t="s">
        <v>603</v>
      </c>
      <c r="O22" s="179"/>
      <c r="Q22" s="40" t="str">
        <f>IF(E22="نعم
Yes", "1", "0")</f>
        <v>0</v>
      </c>
      <c r="R22" s="40" t="str">
        <f t="shared" si="22"/>
        <v>0</v>
      </c>
      <c r="S22" s="40" t="str">
        <f t="shared" si="23"/>
        <v>0</v>
      </c>
      <c r="T22" s="40" t="str">
        <f t="shared" si="24"/>
        <v>0</v>
      </c>
      <c r="U22" s="40" t="str">
        <f t="shared" si="25"/>
        <v>0</v>
      </c>
      <c r="V22" s="40" t="str">
        <f t="shared" si="26"/>
        <v>0</v>
      </c>
      <c r="W22" s="40" t="str">
        <f t="shared" si="27"/>
        <v>0</v>
      </c>
      <c r="X22" s="40" t="str">
        <f t="shared" si="28"/>
        <v>0</v>
      </c>
      <c r="Y22" s="40" t="str">
        <f t="shared" si="29"/>
        <v>0</v>
      </c>
    </row>
    <row r="23" spans="1:25" ht="188.25" customHeight="1" thickBot="1" x14ac:dyDescent="0.5">
      <c r="A23" s="41">
        <v>18</v>
      </c>
      <c r="B23" s="171" t="s">
        <v>616</v>
      </c>
      <c r="C23" s="172"/>
      <c r="D23" s="114" t="s">
        <v>603</v>
      </c>
      <c r="E23" s="101"/>
      <c r="F23" s="101"/>
      <c r="G23" s="101"/>
      <c r="H23" s="101"/>
      <c r="I23" s="101"/>
      <c r="J23" s="101"/>
      <c r="K23" s="101"/>
      <c r="L23" s="101"/>
      <c r="M23" s="101"/>
      <c r="N23" s="107" t="s">
        <v>603</v>
      </c>
      <c r="O23" s="179"/>
      <c r="Q23" s="40" t="str">
        <f t="shared" ref="Q23:Q27" si="30">IF(E23="نعم
Yes", "1", "0")</f>
        <v>0</v>
      </c>
      <c r="R23" s="40" t="str">
        <f t="shared" si="22"/>
        <v>0</v>
      </c>
      <c r="S23" s="40" t="str">
        <f t="shared" si="23"/>
        <v>0</v>
      </c>
      <c r="T23" s="40" t="str">
        <f t="shared" si="24"/>
        <v>0</v>
      </c>
      <c r="U23" s="40" t="str">
        <f t="shared" si="25"/>
        <v>0</v>
      </c>
      <c r="V23" s="40" t="str">
        <f t="shared" si="26"/>
        <v>0</v>
      </c>
      <c r="W23" s="40" t="str">
        <f t="shared" si="27"/>
        <v>0</v>
      </c>
      <c r="X23" s="40" t="str">
        <f t="shared" si="28"/>
        <v>0</v>
      </c>
      <c r="Y23" s="40" t="str">
        <f t="shared" si="29"/>
        <v>0</v>
      </c>
    </row>
    <row r="24" spans="1:25" ht="111.4" customHeight="1" thickBot="1" x14ac:dyDescent="0.5">
      <c r="A24" s="41">
        <v>19</v>
      </c>
      <c r="B24" s="171" t="s">
        <v>617</v>
      </c>
      <c r="C24" s="172"/>
      <c r="D24" s="114" t="s">
        <v>603</v>
      </c>
      <c r="E24" s="101"/>
      <c r="F24" s="101"/>
      <c r="G24" s="101"/>
      <c r="H24" s="101"/>
      <c r="I24" s="101"/>
      <c r="J24" s="101"/>
      <c r="K24" s="101"/>
      <c r="L24" s="101"/>
      <c r="M24" s="101"/>
      <c r="N24" s="107" t="s">
        <v>603</v>
      </c>
      <c r="O24" s="45" t="s">
        <v>627</v>
      </c>
      <c r="Q24" s="40" t="str">
        <f t="shared" si="30"/>
        <v>0</v>
      </c>
      <c r="R24" s="40" t="str">
        <f t="shared" si="22"/>
        <v>0</v>
      </c>
      <c r="S24" s="40" t="str">
        <f t="shared" si="23"/>
        <v>0</v>
      </c>
      <c r="T24" s="40" t="str">
        <f t="shared" si="24"/>
        <v>0</v>
      </c>
      <c r="U24" s="40" t="str">
        <f t="shared" si="25"/>
        <v>0</v>
      </c>
      <c r="V24" s="40" t="str">
        <f t="shared" si="26"/>
        <v>0</v>
      </c>
      <c r="W24" s="40" t="str">
        <f t="shared" si="27"/>
        <v>0</v>
      </c>
      <c r="X24" s="40" t="str">
        <f t="shared" si="28"/>
        <v>0</v>
      </c>
      <c r="Y24" s="40" t="str">
        <f t="shared" si="29"/>
        <v>0</v>
      </c>
    </row>
    <row r="25" spans="1:25" ht="182.25" customHeight="1" thickBot="1" x14ac:dyDescent="0.5">
      <c r="A25" s="41">
        <v>20</v>
      </c>
      <c r="B25" s="171" t="s">
        <v>618</v>
      </c>
      <c r="C25" s="172"/>
      <c r="D25" s="114" t="s">
        <v>603</v>
      </c>
      <c r="E25" s="101"/>
      <c r="F25" s="101"/>
      <c r="G25" s="101"/>
      <c r="H25" s="101"/>
      <c r="I25" s="101"/>
      <c r="J25" s="101"/>
      <c r="K25" s="101"/>
      <c r="L25" s="101"/>
      <c r="M25" s="101"/>
      <c r="N25" s="107" t="s">
        <v>603</v>
      </c>
      <c r="O25" s="45" t="s">
        <v>628</v>
      </c>
      <c r="Q25" s="40" t="str">
        <f t="shared" si="30"/>
        <v>0</v>
      </c>
      <c r="R25" s="40" t="str">
        <f t="shared" si="22"/>
        <v>0</v>
      </c>
      <c r="S25" s="40" t="str">
        <f t="shared" si="23"/>
        <v>0</v>
      </c>
      <c r="T25" s="40" t="str">
        <f t="shared" si="24"/>
        <v>0</v>
      </c>
      <c r="U25" s="40" t="str">
        <f t="shared" si="25"/>
        <v>0</v>
      </c>
      <c r="V25" s="40" t="str">
        <f t="shared" si="26"/>
        <v>0</v>
      </c>
      <c r="W25" s="40" t="str">
        <f t="shared" si="27"/>
        <v>0</v>
      </c>
      <c r="X25" s="40" t="str">
        <f t="shared" si="28"/>
        <v>0</v>
      </c>
      <c r="Y25" s="40" t="str">
        <f t="shared" si="29"/>
        <v>0</v>
      </c>
    </row>
    <row r="26" spans="1:25" ht="108.4" customHeight="1" thickBot="1" x14ac:dyDescent="0.5">
      <c r="A26" s="41">
        <v>21</v>
      </c>
      <c r="B26" s="171" t="s">
        <v>619</v>
      </c>
      <c r="C26" s="172"/>
      <c r="D26" s="114" t="s">
        <v>603</v>
      </c>
      <c r="E26" s="101"/>
      <c r="F26" s="101"/>
      <c r="G26" s="101"/>
      <c r="H26" s="101"/>
      <c r="I26" s="101"/>
      <c r="J26" s="101"/>
      <c r="K26" s="101"/>
      <c r="L26" s="101"/>
      <c r="M26" s="101"/>
      <c r="N26" s="107" t="s">
        <v>603</v>
      </c>
      <c r="O26" s="45"/>
      <c r="Q26" s="40" t="str">
        <f t="shared" si="30"/>
        <v>0</v>
      </c>
      <c r="R26" s="40" t="str">
        <f t="shared" si="22"/>
        <v>0</v>
      </c>
      <c r="S26" s="40" t="str">
        <f t="shared" si="23"/>
        <v>0</v>
      </c>
      <c r="T26" s="40" t="str">
        <f t="shared" si="24"/>
        <v>0</v>
      </c>
      <c r="U26" s="40" t="str">
        <f t="shared" si="25"/>
        <v>0</v>
      </c>
      <c r="V26" s="40" t="str">
        <f t="shared" si="26"/>
        <v>0</v>
      </c>
      <c r="W26" s="40" t="str">
        <f t="shared" si="27"/>
        <v>0</v>
      </c>
      <c r="X26" s="40" t="str">
        <f t="shared" si="28"/>
        <v>0</v>
      </c>
      <c r="Y26" s="40" t="str">
        <f t="shared" si="29"/>
        <v>0</v>
      </c>
    </row>
    <row r="27" spans="1:25" ht="74.25" customHeight="1" thickBot="1" x14ac:dyDescent="0.5">
      <c r="A27" s="41">
        <v>22</v>
      </c>
      <c r="B27" s="171" t="s">
        <v>620</v>
      </c>
      <c r="C27" s="172"/>
      <c r="D27" s="114" t="s">
        <v>603</v>
      </c>
      <c r="E27" s="101"/>
      <c r="F27" s="101"/>
      <c r="G27" s="101"/>
      <c r="H27" s="101"/>
      <c r="I27" s="101"/>
      <c r="J27" s="101"/>
      <c r="K27" s="101"/>
      <c r="L27" s="101"/>
      <c r="M27" s="101"/>
      <c r="N27" s="107" t="s">
        <v>603</v>
      </c>
      <c r="O27" s="45"/>
      <c r="Q27" s="40" t="str">
        <f t="shared" si="30"/>
        <v>0</v>
      </c>
      <c r="R27" s="40" t="str">
        <f t="shared" ref="R27" si="31">IF(F27="نعم
Yes", "1", "0")</f>
        <v>0</v>
      </c>
      <c r="S27" s="40" t="str">
        <f t="shared" ref="S27" si="32">IF(G27="نعم
Yes", "1", "0")</f>
        <v>0</v>
      </c>
      <c r="T27" s="40" t="str">
        <f t="shared" ref="T27" si="33">IF(H27="نعم
Yes", "1", "0")</f>
        <v>0</v>
      </c>
      <c r="U27" s="40" t="str">
        <f t="shared" ref="U27" si="34">IF(I27="نعم
Yes", "1", "0")</f>
        <v>0</v>
      </c>
      <c r="V27" s="40" t="str">
        <f t="shared" ref="V27" si="35">IF(J27="نعم
Yes", "1", "0")</f>
        <v>0</v>
      </c>
      <c r="W27" s="40" t="str">
        <f t="shared" ref="W27" si="36">IF(K27="نعم
Yes", "1", "0")</f>
        <v>0</v>
      </c>
      <c r="X27" s="40" t="str">
        <f t="shared" ref="X27" si="37">IF(L27="نعم
Yes", "1", "0")</f>
        <v>0</v>
      </c>
      <c r="Y27" s="40" t="str">
        <f t="shared" ref="Y27" si="38">IF(M27="نعم
Yes", "1", "0")</f>
        <v>0</v>
      </c>
    </row>
    <row r="28" spans="1:25" s="36" customFormat="1" ht="40.5" customHeight="1" thickBot="1" x14ac:dyDescent="0.6">
      <c r="A28" s="180" t="s">
        <v>336</v>
      </c>
      <c r="B28" s="180"/>
      <c r="C28" s="181"/>
      <c r="D28" s="115"/>
      <c r="E28" s="47">
        <f>(Q28/22)*100</f>
        <v>0</v>
      </c>
      <c r="F28" s="47">
        <f t="shared" ref="F28:M28" si="39">(R28/22)*100</f>
        <v>0</v>
      </c>
      <c r="G28" s="47">
        <f t="shared" si="39"/>
        <v>0</v>
      </c>
      <c r="H28" s="47">
        <f t="shared" si="39"/>
        <v>0</v>
      </c>
      <c r="I28" s="47">
        <f t="shared" si="39"/>
        <v>0</v>
      </c>
      <c r="J28" s="47">
        <f t="shared" si="39"/>
        <v>0</v>
      </c>
      <c r="K28" s="47">
        <f t="shared" si="39"/>
        <v>0</v>
      </c>
      <c r="L28" s="47">
        <f t="shared" si="39"/>
        <v>0</v>
      </c>
      <c r="M28" s="47">
        <f t="shared" si="39"/>
        <v>0</v>
      </c>
      <c r="N28" s="106"/>
      <c r="O28" s="109"/>
      <c r="Q28" s="61">
        <f>SUM(Q6+Q7+Q8+Q9+Q10+Q11+Q12+Q13+Q14+Q15+Q16+Q17+Q18+Q19+Q20+Q21+Q22+Q23+Q24+Q25+Q26+Q27)</f>
        <v>0</v>
      </c>
      <c r="R28" s="61">
        <f t="shared" ref="R28:Y28" si="40">SUM(R6+R7+R8+R9+R10+R11+R12+R13+R14+R15+R16+R17+R18+R19+R20+R21+R22+R23+R24+R25+R26+R27)</f>
        <v>0</v>
      </c>
      <c r="S28" s="61">
        <f t="shared" si="40"/>
        <v>0</v>
      </c>
      <c r="T28" s="61">
        <f t="shared" si="40"/>
        <v>0</v>
      </c>
      <c r="U28" s="61">
        <f t="shared" si="40"/>
        <v>0</v>
      </c>
      <c r="V28" s="61">
        <f t="shared" si="40"/>
        <v>0</v>
      </c>
      <c r="W28" s="61">
        <f t="shared" si="40"/>
        <v>0</v>
      </c>
      <c r="X28" s="61">
        <f t="shared" si="40"/>
        <v>0</v>
      </c>
      <c r="Y28" s="61">
        <f t="shared" si="40"/>
        <v>0</v>
      </c>
    </row>
  </sheetData>
  <protectedRanges>
    <protectedRange sqref="D5:N5 E8:M9 N10:N27" name="Range7"/>
    <protectedRange sqref="E8:M9 E5:N5 N10:N27" name="Range1"/>
    <protectedRange sqref="N8:N9" name="Range7_1"/>
    <protectedRange sqref="N8:N9" name="Range1_1"/>
    <protectedRange sqref="N6:N7" name="Range7_2"/>
    <protectedRange sqref="N6:N7" name="Range1_2"/>
    <protectedRange sqref="D6:M6" name="Range7_1_1"/>
    <protectedRange sqref="D7:M7" name="Range7_2_1"/>
    <protectedRange sqref="D10:M27" name="Range7_4_4"/>
  </protectedRanges>
  <mergeCells count="32">
    <mergeCell ref="B7:C7"/>
    <mergeCell ref="B1:O1"/>
    <mergeCell ref="B2:O2"/>
    <mergeCell ref="B3:O3"/>
    <mergeCell ref="A5:C5"/>
    <mergeCell ref="B6:C6"/>
    <mergeCell ref="B8:C8"/>
    <mergeCell ref="B9:C9"/>
    <mergeCell ref="B10:C10"/>
    <mergeCell ref="B11:C11"/>
    <mergeCell ref="B12:C12"/>
    <mergeCell ref="B14:C14"/>
    <mergeCell ref="B15:C15"/>
    <mergeCell ref="B16:C16"/>
    <mergeCell ref="B17:C17"/>
    <mergeCell ref="B18:C18"/>
    <mergeCell ref="A28:C28"/>
    <mergeCell ref="O7:O8"/>
    <mergeCell ref="O9:O10"/>
    <mergeCell ref="O11:O12"/>
    <mergeCell ref="O13:O14"/>
    <mergeCell ref="O18:O23"/>
    <mergeCell ref="B25:C25"/>
    <mergeCell ref="B26:C26"/>
    <mergeCell ref="B27:C27"/>
    <mergeCell ref="B19:C19"/>
    <mergeCell ref="B20:C20"/>
    <mergeCell ref="B21:C21"/>
    <mergeCell ref="B22:C22"/>
    <mergeCell ref="B23:C23"/>
    <mergeCell ref="B24:C24"/>
    <mergeCell ref="B13:C13"/>
  </mergeCells>
  <conditionalFormatting sqref="E6:E7">
    <cfRule type="expression" dxfId="1024" priority="111">
      <formula>E6=N6</formula>
    </cfRule>
    <cfRule type="expression" dxfId="1023" priority="110">
      <formula>E6&lt;&gt;N6</formula>
    </cfRule>
  </conditionalFormatting>
  <conditionalFormatting sqref="E8:E9">
    <cfRule type="expression" dxfId="1022" priority="26">
      <formula>E8&lt;N8</formula>
    </cfRule>
    <cfRule type="expression" dxfId="1021" priority="27">
      <formula>E8&gt;N8</formula>
    </cfRule>
  </conditionalFormatting>
  <conditionalFormatting sqref="E10:E27">
    <cfRule type="expression" dxfId="1020" priority="53">
      <formula>E10&lt;&gt;N10</formula>
    </cfRule>
    <cfRule type="expression" dxfId="1019" priority="54">
      <formula>E10=N10</formula>
    </cfRule>
  </conditionalFormatting>
  <conditionalFormatting sqref="E6:M27">
    <cfRule type="expression" dxfId="1018" priority="1">
      <formula>E6=0</formula>
    </cfRule>
  </conditionalFormatting>
  <conditionalFormatting sqref="F6:F7">
    <cfRule type="expression" dxfId="1017" priority="108">
      <formula>F6=N6</formula>
    </cfRule>
    <cfRule type="expression" dxfId="1016" priority="107">
      <formula>F6&lt;&gt;N6</formula>
    </cfRule>
  </conditionalFormatting>
  <conditionalFormatting sqref="F8:F9">
    <cfRule type="expression" dxfId="1015" priority="23">
      <formula>F8&lt;N8</formula>
    </cfRule>
    <cfRule type="expression" dxfId="1014" priority="24">
      <formula>F8&gt;N8</formula>
    </cfRule>
  </conditionalFormatting>
  <conditionalFormatting sqref="F10:F27">
    <cfRule type="expression" dxfId="1013" priority="50">
      <formula>F10&lt;&gt;N10</formula>
    </cfRule>
    <cfRule type="expression" dxfId="1012" priority="51">
      <formula>F10=N10</formula>
    </cfRule>
  </conditionalFormatting>
  <conditionalFormatting sqref="G6:G7">
    <cfRule type="expression" dxfId="1011" priority="105">
      <formula>G6=N6</formula>
    </cfRule>
    <cfRule type="expression" dxfId="1010" priority="104">
      <formula>G6&lt;&gt;N6</formula>
    </cfRule>
  </conditionalFormatting>
  <conditionalFormatting sqref="G8:G9">
    <cfRule type="expression" dxfId="1009" priority="20">
      <formula>G8&lt;N8</formula>
    </cfRule>
    <cfRule type="expression" dxfId="1008" priority="21">
      <formula>G8&gt;N8</formula>
    </cfRule>
  </conditionalFormatting>
  <conditionalFormatting sqref="G10:G27">
    <cfRule type="expression" dxfId="1007" priority="74">
      <formula>G10&lt;&gt;N10</formula>
    </cfRule>
    <cfRule type="expression" dxfId="1006" priority="75">
      <formula>G10=N10</formula>
    </cfRule>
  </conditionalFormatting>
  <conditionalFormatting sqref="H6:H7">
    <cfRule type="expression" dxfId="1005" priority="102">
      <formula>H6=N6</formula>
    </cfRule>
    <cfRule type="expression" dxfId="1004" priority="101">
      <formula>H6&lt;&gt;N6</formula>
    </cfRule>
  </conditionalFormatting>
  <conditionalFormatting sqref="H10:H27">
    <cfRule type="expression" dxfId="1003" priority="44">
      <formula>H10&lt;&gt;N10</formula>
    </cfRule>
    <cfRule type="expression" dxfId="1002" priority="45">
      <formula>H10=N10</formula>
    </cfRule>
  </conditionalFormatting>
  <conditionalFormatting sqref="H8:I9">
    <cfRule type="expression" dxfId="1001" priority="14">
      <formula>H8&lt;$N8</formula>
    </cfRule>
    <cfRule type="expression" dxfId="1000" priority="15">
      <formula>H8&gt;$N8</formula>
    </cfRule>
  </conditionalFormatting>
  <conditionalFormatting sqref="I6:I7">
    <cfRule type="expression" dxfId="999" priority="98">
      <formula>I6&lt;&gt;N6</formula>
    </cfRule>
    <cfRule type="expression" dxfId="998" priority="99">
      <formula>I6=N6</formula>
    </cfRule>
  </conditionalFormatting>
  <conditionalFormatting sqref="I10:I27">
    <cfRule type="expression" dxfId="997" priority="41">
      <formula>I10&lt;&gt;N10</formula>
    </cfRule>
    <cfRule type="expression" dxfId="996" priority="42">
      <formula>I10=N10</formula>
    </cfRule>
  </conditionalFormatting>
  <conditionalFormatting sqref="J6:J7">
    <cfRule type="expression" dxfId="995" priority="95">
      <formula>J6&lt;&gt;N6</formula>
    </cfRule>
    <cfRule type="expression" dxfId="994" priority="96">
      <formula>J6=N6</formula>
    </cfRule>
  </conditionalFormatting>
  <conditionalFormatting sqref="J8:J9">
    <cfRule type="expression" dxfId="993" priority="12">
      <formula>J8&gt;N8</formula>
    </cfRule>
    <cfRule type="expression" dxfId="992" priority="11">
      <formula>J8&lt;N8</formula>
    </cfRule>
  </conditionalFormatting>
  <conditionalFormatting sqref="J10:J27">
    <cfRule type="expression" dxfId="991" priority="38">
      <formula>J10&lt;&gt;N10</formula>
    </cfRule>
    <cfRule type="expression" dxfId="990" priority="39">
      <formula>J10=N10</formula>
    </cfRule>
  </conditionalFormatting>
  <conditionalFormatting sqref="K6:K7">
    <cfRule type="expression" dxfId="989" priority="93">
      <formula>K6=N6</formula>
    </cfRule>
    <cfRule type="expression" dxfId="988" priority="92">
      <formula>K6&lt;&gt;N6</formula>
    </cfRule>
  </conditionalFormatting>
  <conditionalFormatting sqref="K8:K9">
    <cfRule type="expression" dxfId="987" priority="8">
      <formula>K8&lt;N8</formula>
    </cfRule>
    <cfRule type="expression" dxfId="986" priority="9">
      <formula>K8&gt;N8</formula>
    </cfRule>
  </conditionalFormatting>
  <conditionalFormatting sqref="K10:K27">
    <cfRule type="expression" dxfId="985" priority="35">
      <formula>K10&lt;&gt;N10</formula>
    </cfRule>
    <cfRule type="expression" dxfId="984" priority="36">
      <formula>K10=N10</formula>
    </cfRule>
  </conditionalFormatting>
  <conditionalFormatting sqref="L6:L7">
    <cfRule type="expression" dxfId="983" priority="90">
      <formula>L6=N6</formula>
    </cfRule>
    <cfRule type="expression" dxfId="982" priority="89">
      <formula>L6&lt;&gt;N6</formula>
    </cfRule>
  </conditionalFormatting>
  <conditionalFormatting sqref="L8:L9">
    <cfRule type="expression" dxfId="981" priority="5">
      <formula>L8&lt;N8</formula>
    </cfRule>
    <cfRule type="expression" dxfId="980" priority="6">
      <formula>L8&gt;N8</formula>
    </cfRule>
  </conditionalFormatting>
  <conditionalFormatting sqref="L10:L27">
    <cfRule type="expression" dxfId="979" priority="32">
      <formula>L10&lt;&gt;N10</formula>
    </cfRule>
    <cfRule type="expression" dxfId="978" priority="33">
      <formula>L10=N10</formula>
    </cfRule>
  </conditionalFormatting>
  <conditionalFormatting sqref="M6:M7">
    <cfRule type="expression" dxfId="977" priority="87">
      <formula>M6=N6</formula>
    </cfRule>
    <cfRule type="expression" dxfId="976" priority="86">
      <formula>M6&lt;&gt;N6</formula>
    </cfRule>
  </conditionalFormatting>
  <conditionalFormatting sqref="M8:M9">
    <cfRule type="expression" dxfId="975" priority="3">
      <formula>M8&lt;N8</formula>
    </cfRule>
    <cfRule type="expression" dxfId="974" priority="2">
      <formula>M8&lt;N8</formula>
    </cfRule>
  </conditionalFormatting>
  <conditionalFormatting sqref="M10:M27">
    <cfRule type="expression" dxfId="973" priority="29">
      <formula>M10&lt;&gt;N10</formula>
    </cfRule>
    <cfRule type="expression" dxfId="972" priority="30">
      <formula>M10=N10</formula>
    </cfRule>
  </conditionalFormatting>
  <conditionalFormatting sqref="N28">
    <cfRule type="cellIs" dxfId="971" priority="466" operator="greaterThan">
      <formula>0</formula>
    </cfRule>
  </conditionalFormatting>
  <conditionalFormatting sqref="O6:O7">
    <cfRule type="cellIs" dxfId="970" priority="211" operator="equal">
      <formula>"No "</formula>
    </cfRule>
    <cfRule type="cellIs" dxfId="969" priority="212" operator="equal">
      <formula>"Yes, only the lead agency on road safety"</formula>
    </cfRule>
    <cfRule type="cellIs" dxfId="968" priority="213" operator="equal">
      <formula>"Yes, for some government agencies and state-owned businesses"</formula>
    </cfRule>
    <cfRule type="cellIs" dxfId="967" priority="214" operator="equal">
      <formula>"Yes, for all government agencies and state-owned businesses"</formula>
    </cfRule>
    <cfRule type="cellIs" dxfId="966" priority="215" operator="equal">
      <formula>"No"</formula>
    </cfRule>
    <cfRule type="cellIs" dxfId="965" priority="216" operator="equal">
      <formula>"Yes"</formula>
    </cfRule>
    <cfRule type="cellIs" dxfId="964" priority="217" operator="equal">
      <formula>"Yes, but for some streets only"</formula>
    </cfRule>
    <cfRule type="cellIs" dxfId="963" priority="218" operator="equal">
      <formula>"Yes, but for some parts of the road network only"</formula>
    </cfRule>
    <cfRule type="cellIs" dxfId="962" priority="219" operator="equal">
      <formula>"Yes, through the whole country"</formula>
    </cfRule>
    <cfRule type="cellIs" dxfId="961" priority="210" operator="equal">
      <formula>"Do not know"</formula>
    </cfRule>
  </conditionalFormatting>
  <conditionalFormatting sqref="O9">
    <cfRule type="cellIs" dxfId="960" priority="233" operator="equal">
      <formula>"Yes, for some government agencies and state-owned businesses"</formula>
    </cfRule>
    <cfRule type="cellIs" dxfId="959" priority="230" operator="equal">
      <formula>"Do not know"</formula>
    </cfRule>
    <cfRule type="cellIs" dxfId="958" priority="231" operator="equal">
      <formula>"No "</formula>
    </cfRule>
    <cfRule type="cellIs" dxfId="957" priority="232" operator="equal">
      <formula>"Yes, only the lead agency on road safety"</formula>
    </cfRule>
    <cfRule type="cellIs" dxfId="956" priority="234" operator="equal">
      <formula>"Yes, for all government agencies and state-owned businesses"</formula>
    </cfRule>
    <cfRule type="cellIs" dxfId="955" priority="235" operator="equal">
      <formula>"No"</formula>
    </cfRule>
    <cfRule type="cellIs" dxfId="954" priority="236" operator="equal">
      <formula>"Yes"</formula>
    </cfRule>
    <cfRule type="cellIs" dxfId="953" priority="237" operator="equal">
      <formula>"Yes, but for some streets only"</formula>
    </cfRule>
    <cfRule type="cellIs" dxfId="952" priority="238" operator="equal">
      <formula>"Yes, but for some parts of the road network only"</formula>
    </cfRule>
    <cfRule type="cellIs" dxfId="951" priority="239" operator="equal">
      <formula>"Yes, through the whole country"</formula>
    </cfRule>
  </conditionalFormatting>
  <conditionalFormatting sqref="O11">
    <cfRule type="cellIs" dxfId="950" priority="221" operator="equal">
      <formula>"No "</formula>
    </cfRule>
    <cfRule type="cellIs" dxfId="949" priority="222" operator="equal">
      <formula>"Yes, only the lead agency on road safety"</formula>
    </cfRule>
    <cfRule type="cellIs" dxfId="948" priority="223" operator="equal">
      <formula>"Yes, for some government agencies and state-owned businesses"</formula>
    </cfRule>
    <cfRule type="cellIs" dxfId="947" priority="224" operator="equal">
      <formula>"Yes, for all government agencies and state-owned businesses"</formula>
    </cfRule>
    <cfRule type="cellIs" dxfId="946" priority="225" operator="equal">
      <formula>"No"</formula>
    </cfRule>
    <cfRule type="cellIs" dxfId="945" priority="227" operator="equal">
      <formula>"Yes, but for some streets only"</formula>
    </cfRule>
    <cfRule type="cellIs" dxfId="944" priority="228" operator="equal">
      <formula>"Yes, but for some parts of the road network only"</formula>
    </cfRule>
    <cfRule type="cellIs" dxfId="943" priority="229" operator="equal">
      <formula>"Yes, through the whole country"</formula>
    </cfRule>
    <cfRule type="cellIs" dxfId="942" priority="226" operator="equal">
      <formula>"Yes"</formula>
    </cfRule>
    <cfRule type="cellIs" dxfId="941" priority="220" operator="equal">
      <formula>"Do not know"</formula>
    </cfRule>
  </conditionalFormatting>
  <pageMargins left="0.25" right="0.25" top="0.13" bottom="0.08" header="0.11" footer="0.1"/>
  <pageSetup paperSize="9" fitToWidth="0" fitToHeight="0" orientation="landscape" r:id="rId1"/>
  <ignoredErrors>
    <ignoredError sqref="R7:Y7" formula="1"/>
  </ignoredErrors>
  <extLst>
    <ext xmlns:x14="http://schemas.microsoft.com/office/spreadsheetml/2009/9/main" uri="{CCE6A557-97BC-4b89-ADB6-D9C93CAAB3DF}">
      <x14:dataValidations xmlns:xm="http://schemas.microsoft.com/office/excel/2006/main" count="3">
        <x14:dataValidation type="list" allowBlank="1" showInputMessage="1" showErrorMessage="1" xr:uid="{F7F89894-F287-4D1F-A184-76663BA7E608}">
          <x14:formula1>
            <xm:f>'SINGLE CODES'!$B$8:$B$10</xm:f>
          </x14:formula1>
          <xm:sqref>D10:M27</xm:sqref>
        </x14:dataValidation>
        <x14:dataValidation type="list" allowBlank="1" showInputMessage="1" showErrorMessage="1" xr:uid="{5FDA2464-0526-4180-A146-4E814791E2B4}">
          <x14:formula1>
            <xm:f>'SINGLE CODES'!$B$2:$B$7</xm:f>
          </x14:formula1>
          <xm:sqref>D6:M6</xm:sqref>
        </x14:dataValidation>
        <x14:dataValidation type="list" allowBlank="1" showInputMessage="1" showErrorMessage="1" xr:uid="{E080F0CD-4757-4A34-8FF8-F41E323AA2B5}">
          <x14:formula1>
            <xm:f>'SINGLE CODES'!$B$13:$B$16</xm:f>
          </x14:formula1>
          <xm:sqref>D7:M7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8A9F9-7AF6-4860-8D3D-E2B890496874}">
  <dimension ref="A1:Z30"/>
  <sheetViews>
    <sheetView zoomScale="67" zoomScaleNormal="67" zoomScaleSheetLayoutView="50" workbookViewId="0">
      <selection activeCell="B6" sqref="B6:C6"/>
    </sheetView>
  </sheetViews>
  <sheetFormatPr defaultColWidth="8.73046875" defaultRowHeight="15.75" x14ac:dyDescent="0.5"/>
  <cols>
    <col min="1" max="1" width="4.59765625" style="6" customWidth="1"/>
    <col min="2" max="2" width="14.265625" style="92" customWidth="1"/>
    <col min="3" max="3" width="37.19921875" style="94" customWidth="1"/>
    <col min="4" max="4" width="18" style="5" customWidth="1"/>
    <col min="5" max="5" width="15.19921875" style="4" customWidth="1"/>
    <col min="6" max="8" width="13.265625" style="4" customWidth="1"/>
    <col min="9" max="9" width="10.3984375" style="4" customWidth="1"/>
    <col min="10" max="10" width="10.59765625" style="4" customWidth="1"/>
    <col min="11" max="11" width="9.86328125" style="4" customWidth="1"/>
    <col min="12" max="12" width="10.6640625" style="4" customWidth="1"/>
    <col min="13" max="13" width="11.06640625" style="4" customWidth="1"/>
    <col min="14" max="14" width="16.265625" style="4" customWidth="1"/>
    <col min="15" max="15" width="81.6640625" style="39" customWidth="1"/>
    <col min="16" max="16" width="8.73046875" style="4" customWidth="1"/>
    <col min="17" max="17" width="9.73046875" style="4" hidden="1" customWidth="1"/>
    <col min="18" max="25" width="7.73046875" style="4" hidden="1" customWidth="1"/>
    <col min="26" max="26" width="8.73046875" style="4" hidden="1" customWidth="1"/>
    <col min="27" max="16384" width="8.73046875" style="4"/>
  </cols>
  <sheetData>
    <row r="1" spans="1:25" ht="82.15" customHeight="1" x14ac:dyDescent="0.5">
      <c r="B1" s="162" t="s">
        <v>1364</v>
      </c>
      <c r="C1" s="163"/>
      <c r="D1" s="163"/>
      <c r="E1" s="163"/>
      <c r="F1" s="163"/>
      <c r="G1" s="163"/>
      <c r="H1" s="163"/>
      <c r="I1" s="163"/>
      <c r="J1" s="163"/>
      <c r="K1" s="163"/>
      <c r="L1" s="163"/>
      <c r="M1" s="163"/>
      <c r="N1" s="163"/>
      <c r="O1" s="163"/>
    </row>
    <row r="2" spans="1:25" ht="37.15" customHeight="1" x14ac:dyDescent="0.45">
      <c r="A2" s="56"/>
      <c r="B2" s="164" t="s">
        <v>1359</v>
      </c>
      <c r="C2" s="164"/>
      <c r="D2" s="164"/>
      <c r="E2" s="164"/>
      <c r="F2" s="164"/>
      <c r="G2" s="164"/>
      <c r="H2" s="164"/>
      <c r="I2" s="164"/>
      <c r="J2" s="164"/>
      <c r="K2" s="164"/>
      <c r="L2" s="164"/>
      <c r="M2" s="164"/>
      <c r="N2" s="164"/>
      <c r="O2" s="164"/>
      <c r="P2" s="58"/>
    </row>
    <row r="3" spans="1:25" ht="42.4" customHeight="1" x14ac:dyDescent="0.45">
      <c r="A3" s="56"/>
      <c r="B3" s="165" t="s">
        <v>1360</v>
      </c>
      <c r="C3" s="165"/>
      <c r="D3" s="165"/>
      <c r="E3" s="165"/>
      <c r="F3" s="165"/>
      <c r="G3" s="165"/>
      <c r="H3" s="165"/>
      <c r="I3" s="165"/>
      <c r="J3" s="165"/>
      <c r="K3" s="165"/>
      <c r="L3" s="165"/>
      <c r="M3" s="165"/>
      <c r="N3" s="165"/>
      <c r="O3" s="165"/>
      <c r="P3" s="58"/>
    </row>
    <row r="4" spans="1:25" ht="9" customHeight="1" x14ac:dyDescent="0.45">
      <c r="A4" s="56"/>
      <c r="C4" s="93"/>
      <c r="D4" s="112"/>
      <c r="E4" s="76"/>
      <c r="F4" s="76"/>
      <c r="G4" s="76"/>
      <c r="H4" s="76"/>
      <c r="I4" s="76"/>
      <c r="J4" s="76"/>
      <c r="K4" s="76"/>
      <c r="L4" s="76"/>
      <c r="N4" s="56"/>
      <c r="O4" s="56"/>
      <c r="P4" s="58"/>
    </row>
    <row r="5" spans="1:25" s="37" customFormat="1" ht="114.75" customHeight="1" thickBot="1" x14ac:dyDescent="0.75">
      <c r="A5" s="166" t="s">
        <v>652</v>
      </c>
      <c r="B5" s="167"/>
      <c r="C5" s="168"/>
      <c r="D5" s="78" t="s">
        <v>1361</v>
      </c>
      <c r="E5" s="78">
        <v>2022</v>
      </c>
      <c r="F5" s="78">
        <v>2023</v>
      </c>
      <c r="G5" s="78">
        <v>2024</v>
      </c>
      <c r="H5" s="78">
        <v>2025</v>
      </c>
      <c r="I5" s="78">
        <v>2026</v>
      </c>
      <c r="J5" s="78">
        <v>2027</v>
      </c>
      <c r="K5" s="78">
        <v>2028</v>
      </c>
      <c r="L5" s="78">
        <v>2029</v>
      </c>
      <c r="M5" s="78">
        <v>2030</v>
      </c>
      <c r="N5" s="77" t="s">
        <v>584</v>
      </c>
      <c r="O5" s="79" t="s">
        <v>582</v>
      </c>
      <c r="Q5" s="59">
        <v>2022</v>
      </c>
      <c r="R5" s="59">
        <v>2023</v>
      </c>
      <c r="S5" s="59">
        <v>2024</v>
      </c>
      <c r="T5" s="59">
        <v>2025</v>
      </c>
      <c r="U5" s="59">
        <v>2026</v>
      </c>
      <c r="V5" s="59">
        <v>2027</v>
      </c>
      <c r="W5" s="59">
        <v>2028</v>
      </c>
      <c r="X5" s="59">
        <v>2029</v>
      </c>
      <c r="Y5" s="59">
        <v>2030</v>
      </c>
    </row>
    <row r="6" spans="1:25" ht="144" customHeight="1" thickBot="1" x14ac:dyDescent="0.5">
      <c r="A6" s="41">
        <v>1</v>
      </c>
      <c r="B6" s="169" t="s">
        <v>629</v>
      </c>
      <c r="C6" s="170"/>
      <c r="D6" s="113" t="s">
        <v>603</v>
      </c>
      <c r="E6" s="116"/>
      <c r="F6" s="116"/>
      <c r="G6" s="116"/>
      <c r="H6" s="116"/>
      <c r="I6" s="116"/>
      <c r="J6" s="116"/>
      <c r="K6" s="116"/>
      <c r="L6" s="116"/>
      <c r="M6" s="116"/>
      <c r="N6" s="117" t="s">
        <v>603</v>
      </c>
      <c r="O6" s="75" t="s">
        <v>630</v>
      </c>
      <c r="Q6" s="40" t="str">
        <f>IF(E6="نعم
Yes",1,"0")</f>
        <v>0</v>
      </c>
      <c r="R6" s="40" t="str">
        <f t="shared" ref="R6:Y6" si="0">IF(F6="نعم
Yes",1,"0")</f>
        <v>0</v>
      </c>
      <c r="S6" s="40" t="str">
        <f t="shared" si="0"/>
        <v>0</v>
      </c>
      <c r="T6" s="40" t="str">
        <f t="shared" si="0"/>
        <v>0</v>
      </c>
      <c r="U6" s="40" t="str">
        <f t="shared" si="0"/>
        <v>0</v>
      </c>
      <c r="V6" s="40" t="str">
        <f t="shared" si="0"/>
        <v>0</v>
      </c>
      <c r="W6" s="40" t="str">
        <f t="shared" si="0"/>
        <v>0</v>
      </c>
      <c r="X6" s="40" t="str">
        <f t="shared" si="0"/>
        <v>0</v>
      </c>
      <c r="Y6" s="40" t="str">
        <f t="shared" si="0"/>
        <v>0</v>
      </c>
    </row>
    <row r="7" spans="1:25" ht="168" customHeight="1" thickBot="1" x14ac:dyDescent="0.5">
      <c r="A7" s="41">
        <v>1</v>
      </c>
      <c r="B7" s="169" t="s">
        <v>1434</v>
      </c>
      <c r="C7" s="170"/>
      <c r="D7" s="113" t="s">
        <v>603</v>
      </c>
      <c r="E7" s="116"/>
      <c r="F7" s="116"/>
      <c r="G7" s="116"/>
      <c r="H7" s="116"/>
      <c r="I7" s="116"/>
      <c r="J7" s="116"/>
      <c r="K7" s="116"/>
      <c r="L7" s="116"/>
      <c r="M7" s="116"/>
      <c r="N7" s="117" t="s">
        <v>603</v>
      </c>
      <c r="O7" s="75" t="s">
        <v>630</v>
      </c>
      <c r="Q7" s="40" t="str">
        <f>IF(E7="نعم
Yes",1,"0")</f>
        <v>0</v>
      </c>
      <c r="R7" s="40" t="str">
        <f t="shared" ref="R7" si="1">IF(F7="نعم
Yes",1,"0")</f>
        <v>0</v>
      </c>
      <c r="S7" s="40" t="str">
        <f t="shared" ref="S7" si="2">IF(G7="نعم
Yes",1,"0")</f>
        <v>0</v>
      </c>
      <c r="T7" s="40" t="str">
        <f t="shared" ref="T7" si="3">IF(H7="نعم
Yes",1,"0")</f>
        <v>0</v>
      </c>
      <c r="U7" s="40" t="str">
        <f t="shared" ref="U7" si="4">IF(I7="نعم
Yes",1,"0")</f>
        <v>0</v>
      </c>
      <c r="V7" s="40" t="str">
        <f t="shared" ref="V7" si="5">IF(J7="نعم
Yes",1,"0")</f>
        <v>0</v>
      </c>
      <c r="W7" s="40" t="str">
        <f t="shared" ref="W7" si="6">IF(K7="نعم
Yes",1,"0")</f>
        <v>0</v>
      </c>
      <c r="X7" s="40" t="str">
        <f t="shared" ref="X7" si="7">IF(L7="نعم
Yes",1,"0")</f>
        <v>0</v>
      </c>
      <c r="Y7" s="40" t="str">
        <f t="shared" ref="Y7" si="8">IF(M7="نعم
Yes",1,"0")</f>
        <v>0</v>
      </c>
    </row>
    <row r="8" spans="1:25" ht="159.75" customHeight="1" thickBot="1" x14ac:dyDescent="0.5">
      <c r="A8" s="41">
        <v>2</v>
      </c>
      <c r="B8" s="160" t="s">
        <v>631</v>
      </c>
      <c r="C8" s="161"/>
      <c r="D8" s="113" t="s">
        <v>603</v>
      </c>
      <c r="E8" s="116"/>
      <c r="F8" s="116"/>
      <c r="G8" s="116"/>
      <c r="H8" s="116"/>
      <c r="I8" s="116"/>
      <c r="J8" s="116"/>
      <c r="K8" s="116"/>
      <c r="L8" s="116"/>
      <c r="M8" s="116"/>
      <c r="N8" s="117" t="s">
        <v>603</v>
      </c>
      <c r="O8" s="80" t="s">
        <v>632</v>
      </c>
      <c r="Q8" s="40" t="str">
        <f t="shared" ref="Q8:Q29" si="9">IF(E8="نعم
Yes",1,"0")</f>
        <v>0</v>
      </c>
      <c r="R8" s="40" t="str">
        <f t="shared" ref="R8:R29" si="10">IF(F8="نعم
Yes",1,"0")</f>
        <v>0</v>
      </c>
      <c r="S8" s="40" t="str">
        <f t="shared" ref="S8:S29" si="11">IF(G8="نعم
Yes",1,"0")</f>
        <v>0</v>
      </c>
      <c r="T8" s="40" t="str">
        <f t="shared" ref="T8:T29" si="12">IF(H8="نعم
Yes",1,"0")</f>
        <v>0</v>
      </c>
      <c r="U8" s="40" t="str">
        <f t="shared" ref="U8:U29" si="13">IF(I8="نعم
Yes",1,"0")</f>
        <v>0</v>
      </c>
      <c r="V8" s="40" t="str">
        <f t="shared" ref="V8:V29" si="14">IF(J8="نعم
Yes",1,"0")</f>
        <v>0</v>
      </c>
      <c r="W8" s="40" t="str">
        <f t="shared" ref="W8:W29" si="15">IF(K8="نعم
Yes",1,"0")</f>
        <v>0</v>
      </c>
      <c r="X8" s="40" t="str">
        <f t="shared" ref="X8:X29" si="16">IF(L8="نعم
Yes",1,"0")</f>
        <v>0</v>
      </c>
      <c r="Y8" s="40" t="str">
        <f t="shared" ref="Y8:Y29" si="17">IF(M8="نعم
Yes",1,"0")</f>
        <v>0</v>
      </c>
    </row>
    <row r="9" spans="1:25" ht="192" customHeight="1" thickBot="1" x14ac:dyDescent="0.5">
      <c r="A9" s="41">
        <v>3</v>
      </c>
      <c r="B9" s="160" t="s">
        <v>633</v>
      </c>
      <c r="C9" s="161"/>
      <c r="D9" s="113" t="s">
        <v>603</v>
      </c>
      <c r="E9" s="116"/>
      <c r="F9" s="116"/>
      <c r="G9" s="116"/>
      <c r="H9" s="116"/>
      <c r="I9" s="116"/>
      <c r="J9" s="116"/>
      <c r="K9" s="116"/>
      <c r="L9" s="116"/>
      <c r="M9" s="116"/>
      <c r="N9" s="117" t="s">
        <v>603</v>
      </c>
      <c r="O9" s="81" t="s">
        <v>634</v>
      </c>
      <c r="Q9" s="40" t="str">
        <f t="shared" si="9"/>
        <v>0</v>
      </c>
      <c r="R9" s="40" t="str">
        <f t="shared" si="10"/>
        <v>0</v>
      </c>
      <c r="S9" s="40" t="str">
        <f t="shared" si="11"/>
        <v>0</v>
      </c>
      <c r="T9" s="40" t="str">
        <f t="shared" si="12"/>
        <v>0</v>
      </c>
      <c r="U9" s="40" t="str">
        <f t="shared" si="13"/>
        <v>0</v>
      </c>
      <c r="V9" s="40" t="str">
        <f t="shared" si="14"/>
        <v>0</v>
      </c>
      <c r="W9" s="40" t="str">
        <f t="shared" si="15"/>
        <v>0</v>
      </c>
      <c r="X9" s="40" t="str">
        <f t="shared" si="16"/>
        <v>0</v>
      </c>
      <c r="Y9" s="40" t="str">
        <f t="shared" si="17"/>
        <v>0</v>
      </c>
    </row>
    <row r="10" spans="1:25" ht="112.5" customHeight="1" thickBot="1" x14ac:dyDescent="0.5">
      <c r="A10" s="41">
        <v>4</v>
      </c>
      <c r="B10" s="173" t="s">
        <v>599</v>
      </c>
      <c r="C10" s="174"/>
      <c r="D10" s="113" t="s">
        <v>603</v>
      </c>
      <c r="E10" s="116"/>
      <c r="F10" s="116"/>
      <c r="G10" s="116"/>
      <c r="H10" s="116"/>
      <c r="I10" s="116"/>
      <c r="J10" s="116"/>
      <c r="K10" s="116"/>
      <c r="L10" s="116"/>
      <c r="M10" s="116"/>
      <c r="N10" s="117" t="s">
        <v>603</v>
      </c>
      <c r="O10" s="175"/>
      <c r="Q10" s="40" t="str">
        <f t="shared" si="9"/>
        <v>0</v>
      </c>
      <c r="R10" s="40" t="str">
        <f t="shared" si="10"/>
        <v>0</v>
      </c>
      <c r="S10" s="40" t="str">
        <f t="shared" si="11"/>
        <v>0</v>
      </c>
      <c r="T10" s="40" t="str">
        <f t="shared" si="12"/>
        <v>0</v>
      </c>
      <c r="U10" s="40" t="str">
        <f t="shared" si="13"/>
        <v>0</v>
      </c>
      <c r="V10" s="40" t="str">
        <f t="shared" si="14"/>
        <v>0</v>
      </c>
      <c r="W10" s="40" t="str">
        <f t="shared" si="15"/>
        <v>0</v>
      </c>
      <c r="X10" s="40" t="str">
        <f t="shared" si="16"/>
        <v>0</v>
      </c>
      <c r="Y10" s="40" t="str">
        <f t="shared" si="17"/>
        <v>0</v>
      </c>
    </row>
    <row r="11" spans="1:25" ht="112.5" customHeight="1" thickBot="1" x14ac:dyDescent="0.5">
      <c r="A11" s="41">
        <v>5</v>
      </c>
      <c r="B11" s="171" t="s">
        <v>601</v>
      </c>
      <c r="C11" s="172"/>
      <c r="D11" s="113" t="s">
        <v>603</v>
      </c>
      <c r="E11" s="116"/>
      <c r="F11" s="116"/>
      <c r="G11" s="116"/>
      <c r="H11" s="116"/>
      <c r="I11" s="116"/>
      <c r="J11" s="116"/>
      <c r="K11" s="116"/>
      <c r="L11" s="116"/>
      <c r="M11" s="116"/>
      <c r="N11" s="117" t="s">
        <v>603</v>
      </c>
      <c r="O11" s="176"/>
      <c r="Q11" s="40" t="str">
        <f t="shared" si="9"/>
        <v>0</v>
      </c>
      <c r="R11" s="40" t="str">
        <f t="shared" si="10"/>
        <v>0</v>
      </c>
      <c r="S11" s="40" t="str">
        <f t="shared" si="11"/>
        <v>0</v>
      </c>
      <c r="T11" s="40" t="str">
        <f t="shared" si="12"/>
        <v>0</v>
      </c>
      <c r="U11" s="40" t="str">
        <f t="shared" si="13"/>
        <v>0</v>
      </c>
      <c r="V11" s="40" t="str">
        <f t="shared" si="14"/>
        <v>0</v>
      </c>
      <c r="W11" s="40" t="str">
        <f t="shared" si="15"/>
        <v>0</v>
      </c>
      <c r="X11" s="40" t="str">
        <f t="shared" si="16"/>
        <v>0</v>
      </c>
      <c r="Y11" s="40" t="str">
        <f t="shared" si="17"/>
        <v>0</v>
      </c>
    </row>
    <row r="12" spans="1:25" ht="70.5" customHeight="1" thickBot="1" x14ac:dyDescent="0.5">
      <c r="A12" s="41">
        <v>6</v>
      </c>
      <c r="B12" s="171" t="s">
        <v>602</v>
      </c>
      <c r="C12" s="172" t="s">
        <v>3</v>
      </c>
      <c r="D12" s="113" t="s">
        <v>603</v>
      </c>
      <c r="E12" s="116"/>
      <c r="F12" s="116"/>
      <c r="G12" s="116"/>
      <c r="H12" s="116"/>
      <c r="I12" s="116"/>
      <c r="J12" s="116"/>
      <c r="K12" s="116"/>
      <c r="L12" s="116"/>
      <c r="M12" s="116"/>
      <c r="N12" s="117" t="s">
        <v>603</v>
      </c>
      <c r="O12" s="177"/>
      <c r="Q12" s="40" t="str">
        <f t="shared" si="9"/>
        <v>0</v>
      </c>
      <c r="R12" s="40" t="str">
        <f t="shared" si="10"/>
        <v>0</v>
      </c>
      <c r="S12" s="40" t="str">
        <f t="shared" si="11"/>
        <v>0</v>
      </c>
      <c r="T12" s="40" t="str">
        <f t="shared" si="12"/>
        <v>0</v>
      </c>
      <c r="U12" s="40" t="str">
        <f t="shared" si="13"/>
        <v>0</v>
      </c>
      <c r="V12" s="40" t="str">
        <f t="shared" si="14"/>
        <v>0</v>
      </c>
      <c r="W12" s="40" t="str">
        <f t="shared" si="15"/>
        <v>0</v>
      </c>
      <c r="X12" s="40" t="str">
        <f t="shared" si="16"/>
        <v>0</v>
      </c>
      <c r="Y12" s="40" t="str">
        <f t="shared" si="17"/>
        <v>0</v>
      </c>
    </row>
    <row r="13" spans="1:25" ht="69.400000000000006" customHeight="1" thickBot="1" x14ac:dyDescent="0.5">
      <c r="A13" s="41">
        <v>7</v>
      </c>
      <c r="B13" s="171" t="s">
        <v>604</v>
      </c>
      <c r="C13" s="172" t="s">
        <v>4</v>
      </c>
      <c r="D13" s="113" t="s">
        <v>603</v>
      </c>
      <c r="E13" s="116"/>
      <c r="F13" s="116"/>
      <c r="G13" s="116"/>
      <c r="H13" s="116"/>
      <c r="I13" s="116"/>
      <c r="J13" s="116"/>
      <c r="K13" s="116"/>
      <c r="L13" s="116"/>
      <c r="M13" s="116"/>
      <c r="N13" s="117" t="s">
        <v>603</v>
      </c>
      <c r="O13" s="178"/>
      <c r="Q13" s="40" t="str">
        <f t="shared" si="9"/>
        <v>0</v>
      </c>
      <c r="R13" s="40" t="str">
        <f t="shared" si="10"/>
        <v>0</v>
      </c>
      <c r="S13" s="40" t="str">
        <f t="shared" si="11"/>
        <v>0</v>
      </c>
      <c r="T13" s="40" t="str">
        <f t="shared" si="12"/>
        <v>0</v>
      </c>
      <c r="U13" s="40" t="str">
        <f t="shared" si="13"/>
        <v>0</v>
      </c>
      <c r="V13" s="40" t="str">
        <f t="shared" si="14"/>
        <v>0</v>
      </c>
      <c r="W13" s="40" t="str">
        <f t="shared" si="15"/>
        <v>0</v>
      </c>
      <c r="X13" s="40" t="str">
        <f t="shared" si="16"/>
        <v>0</v>
      </c>
      <c r="Y13" s="40" t="str">
        <f t="shared" si="17"/>
        <v>0</v>
      </c>
    </row>
    <row r="14" spans="1:25" ht="80.650000000000006" customHeight="1" thickBot="1" x14ac:dyDescent="0.5">
      <c r="A14" s="41">
        <v>8</v>
      </c>
      <c r="B14" s="171" t="s">
        <v>605</v>
      </c>
      <c r="C14" s="172" t="s">
        <v>5</v>
      </c>
      <c r="D14" s="113" t="s">
        <v>603</v>
      </c>
      <c r="E14" s="116"/>
      <c r="F14" s="116"/>
      <c r="G14" s="116"/>
      <c r="H14" s="116"/>
      <c r="I14" s="116"/>
      <c r="J14" s="116"/>
      <c r="K14" s="116"/>
      <c r="L14" s="116"/>
      <c r="M14" s="116"/>
      <c r="N14" s="117" t="s">
        <v>603</v>
      </c>
      <c r="O14" s="179"/>
      <c r="Q14" s="40" t="str">
        <f t="shared" si="9"/>
        <v>0</v>
      </c>
      <c r="R14" s="40" t="str">
        <f t="shared" si="10"/>
        <v>0</v>
      </c>
      <c r="S14" s="40" t="str">
        <f t="shared" si="11"/>
        <v>0</v>
      </c>
      <c r="T14" s="40" t="str">
        <f t="shared" si="12"/>
        <v>0</v>
      </c>
      <c r="U14" s="40" t="str">
        <f t="shared" si="13"/>
        <v>0</v>
      </c>
      <c r="V14" s="40" t="str">
        <f t="shared" si="14"/>
        <v>0</v>
      </c>
      <c r="W14" s="40" t="str">
        <f t="shared" si="15"/>
        <v>0</v>
      </c>
      <c r="X14" s="40" t="str">
        <f t="shared" si="16"/>
        <v>0</v>
      </c>
      <c r="Y14" s="40" t="str">
        <f t="shared" si="17"/>
        <v>0</v>
      </c>
    </row>
    <row r="15" spans="1:25" ht="79.5" customHeight="1" thickBot="1" x14ac:dyDescent="0.5">
      <c r="A15" s="41">
        <v>9</v>
      </c>
      <c r="B15" s="171" t="s">
        <v>606</v>
      </c>
      <c r="C15" s="172" t="s">
        <v>6</v>
      </c>
      <c r="D15" s="113" t="s">
        <v>603</v>
      </c>
      <c r="E15" s="116"/>
      <c r="F15" s="116"/>
      <c r="G15" s="116"/>
      <c r="H15" s="116"/>
      <c r="I15" s="116"/>
      <c r="J15" s="116"/>
      <c r="K15" s="116"/>
      <c r="L15" s="116"/>
      <c r="M15" s="116"/>
      <c r="N15" s="117" t="s">
        <v>603</v>
      </c>
      <c r="O15" s="179"/>
      <c r="Q15" s="40" t="str">
        <f t="shared" si="9"/>
        <v>0</v>
      </c>
      <c r="R15" s="40" t="str">
        <f t="shared" si="10"/>
        <v>0</v>
      </c>
      <c r="S15" s="40" t="str">
        <f t="shared" si="11"/>
        <v>0</v>
      </c>
      <c r="T15" s="40" t="str">
        <f t="shared" si="12"/>
        <v>0</v>
      </c>
      <c r="U15" s="40" t="str">
        <f t="shared" si="13"/>
        <v>0</v>
      </c>
      <c r="V15" s="40" t="str">
        <f t="shared" si="14"/>
        <v>0</v>
      </c>
      <c r="W15" s="40" t="str">
        <f t="shared" si="15"/>
        <v>0</v>
      </c>
      <c r="X15" s="40" t="str">
        <f t="shared" si="16"/>
        <v>0</v>
      </c>
      <c r="Y15" s="40" t="str">
        <f t="shared" si="17"/>
        <v>0</v>
      </c>
    </row>
    <row r="16" spans="1:25" ht="79.5" customHeight="1" thickBot="1" x14ac:dyDescent="0.5">
      <c r="A16" s="41">
        <v>10</v>
      </c>
      <c r="B16" s="171" t="s">
        <v>607</v>
      </c>
      <c r="C16" s="172" t="s">
        <v>7</v>
      </c>
      <c r="D16" s="113" t="s">
        <v>603</v>
      </c>
      <c r="E16" s="116"/>
      <c r="F16" s="116"/>
      <c r="G16" s="116"/>
      <c r="H16" s="116"/>
      <c r="I16" s="116"/>
      <c r="J16" s="116"/>
      <c r="K16" s="116"/>
      <c r="L16" s="116"/>
      <c r="M16" s="116"/>
      <c r="N16" s="117" t="s">
        <v>603</v>
      </c>
      <c r="O16" s="45"/>
      <c r="Q16" s="40" t="str">
        <f t="shared" si="9"/>
        <v>0</v>
      </c>
      <c r="R16" s="40" t="str">
        <f t="shared" si="10"/>
        <v>0</v>
      </c>
      <c r="S16" s="40" t="str">
        <f t="shared" si="11"/>
        <v>0</v>
      </c>
      <c r="T16" s="40" t="str">
        <f t="shared" si="12"/>
        <v>0</v>
      </c>
      <c r="U16" s="40" t="str">
        <f t="shared" si="13"/>
        <v>0</v>
      </c>
      <c r="V16" s="40" t="str">
        <f t="shared" si="14"/>
        <v>0</v>
      </c>
      <c r="W16" s="40" t="str">
        <f t="shared" si="15"/>
        <v>0</v>
      </c>
      <c r="X16" s="40" t="str">
        <f t="shared" si="16"/>
        <v>0</v>
      </c>
      <c r="Y16" s="40" t="str">
        <f t="shared" si="17"/>
        <v>0</v>
      </c>
    </row>
    <row r="17" spans="1:25" ht="69" customHeight="1" thickBot="1" x14ac:dyDescent="0.5">
      <c r="A17" s="41">
        <v>11</v>
      </c>
      <c r="B17" s="171" t="s">
        <v>608</v>
      </c>
      <c r="C17" s="172" t="s">
        <v>8</v>
      </c>
      <c r="D17" s="113" t="s">
        <v>603</v>
      </c>
      <c r="E17" s="116"/>
      <c r="F17" s="116"/>
      <c r="G17" s="116"/>
      <c r="H17" s="116"/>
      <c r="I17" s="116"/>
      <c r="J17" s="116"/>
      <c r="K17" s="116"/>
      <c r="L17" s="116"/>
      <c r="M17" s="116"/>
      <c r="N17" s="117" t="s">
        <v>603</v>
      </c>
      <c r="O17" s="45"/>
      <c r="Q17" s="40" t="str">
        <f t="shared" si="9"/>
        <v>0</v>
      </c>
      <c r="R17" s="40" t="str">
        <f t="shared" si="10"/>
        <v>0</v>
      </c>
      <c r="S17" s="40" t="str">
        <f t="shared" si="11"/>
        <v>0</v>
      </c>
      <c r="T17" s="40" t="str">
        <f t="shared" si="12"/>
        <v>0</v>
      </c>
      <c r="U17" s="40" t="str">
        <f t="shared" si="13"/>
        <v>0</v>
      </c>
      <c r="V17" s="40" t="str">
        <f t="shared" si="14"/>
        <v>0</v>
      </c>
      <c r="W17" s="40" t="str">
        <f t="shared" si="15"/>
        <v>0</v>
      </c>
      <c r="X17" s="40" t="str">
        <f t="shared" si="16"/>
        <v>0</v>
      </c>
      <c r="Y17" s="40" t="str">
        <f t="shared" si="17"/>
        <v>0</v>
      </c>
    </row>
    <row r="18" spans="1:25" ht="88.5" customHeight="1" thickBot="1" x14ac:dyDescent="0.5">
      <c r="A18" s="41">
        <v>12</v>
      </c>
      <c r="B18" s="171" t="s">
        <v>609</v>
      </c>
      <c r="C18" s="172" t="s">
        <v>9</v>
      </c>
      <c r="D18" s="113" t="s">
        <v>603</v>
      </c>
      <c r="E18" s="116"/>
      <c r="F18" s="116"/>
      <c r="G18" s="116"/>
      <c r="H18" s="116"/>
      <c r="I18" s="116"/>
      <c r="J18" s="116"/>
      <c r="K18" s="116"/>
      <c r="L18" s="116"/>
      <c r="M18" s="116"/>
      <c r="N18" s="117" t="s">
        <v>603</v>
      </c>
      <c r="O18" s="45"/>
      <c r="Q18" s="40" t="str">
        <f t="shared" si="9"/>
        <v>0</v>
      </c>
      <c r="R18" s="40" t="str">
        <f t="shared" si="10"/>
        <v>0</v>
      </c>
      <c r="S18" s="40" t="str">
        <f t="shared" si="11"/>
        <v>0</v>
      </c>
      <c r="T18" s="40" t="str">
        <f t="shared" si="12"/>
        <v>0</v>
      </c>
      <c r="U18" s="40" t="str">
        <f t="shared" si="13"/>
        <v>0</v>
      </c>
      <c r="V18" s="40" t="str">
        <f t="shared" si="14"/>
        <v>0</v>
      </c>
      <c r="W18" s="40" t="str">
        <f t="shared" si="15"/>
        <v>0</v>
      </c>
      <c r="X18" s="40" t="str">
        <f t="shared" si="16"/>
        <v>0</v>
      </c>
      <c r="Y18" s="40" t="str">
        <f t="shared" si="17"/>
        <v>0</v>
      </c>
    </row>
    <row r="19" spans="1:25" ht="93.75" customHeight="1" thickBot="1" x14ac:dyDescent="0.5">
      <c r="A19" s="41">
        <v>13</v>
      </c>
      <c r="B19" s="171" t="s">
        <v>610</v>
      </c>
      <c r="C19" s="172" t="s">
        <v>10</v>
      </c>
      <c r="D19" s="113" t="s">
        <v>603</v>
      </c>
      <c r="E19" s="116"/>
      <c r="F19" s="116"/>
      <c r="G19" s="116"/>
      <c r="H19" s="116"/>
      <c r="I19" s="116"/>
      <c r="J19" s="116"/>
      <c r="K19" s="116"/>
      <c r="L19" s="116"/>
      <c r="M19" s="116"/>
      <c r="N19" s="117" t="s">
        <v>603</v>
      </c>
      <c r="O19" s="179"/>
      <c r="Q19" s="40" t="str">
        <f t="shared" si="9"/>
        <v>0</v>
      </c>
      <c r="R19" s="40" t="str">
        <f t="shared" si="10"/>
        <v>0</v>
      </c>
      <c r="S19" s="40" t="str">
        <f t="shared" si="11"/>
        <v>0</v>
      </c>
      <c r="T19" s="40" t="str">
        <f t="shared" si="12"/>
        <v>0</v>
      </c>
      <c r="U19" s="40" t="str">
        <f t="shared" si="13"/>
        <v>0</v>
      </c>
      <c r="V19" s="40" t="str">
        <f t="shared" si="14"/>
        <v>0</v>
      </c>
      <c r="W19" s="40" t="str">
        <f t="shared" si="15"/>
        <v>0</v>
      </c>
      <c r="X19" s="40" t="str">
        <f t="shared" si="16"/>
        <v>0</v>
      </c>
      <c r="Y19" s="40" t="str">
        <f t="shared" si="17"/>
        <v>0</v>
      </c>
    </row>
    <row r="20" spans="1:25" ht="93.75" customHeight="1" thickBot="1" x14ac:dyDescent="0.5">
      <c r="A20" s="41">
        <v>14</v>
      </c>
      <c r="B20" s="171" t="s">
        <v>611</v>
      </c>
      <c r="C20" s="172"/>
      <c r="D20" s="113" t="s">
        <v>603</v>
      </c>
      <c r="E20" s="116"/>
      <c r="F20" s="116"/>
      <c r="G20" s="116"/>
      <c r="H20" s="116"/>
      <c r="I20" s="116"/>
      <c r="J20" s="116"/>
      <c r="K20" s="116"/>
      <c r="L20" s="116"/>
      <c r="M20" s="116"/>
      <c r="N20" s="117" t="s">
        <v>603</v>
      </c>
      <c r="O20" s="179"/>
      <c r="Q20" s="40" t="str">
        <f t="shared" si="9"/>
        <v>0</v>
      </c>
      <c r="R20" s="40" t="str">
        <f t="shared" si="10"/>
        <v>0</v>
      </c>
      <c r="S20" s="40" t="str">
        <f t="shared" si="11"/>
        <v>0</v>
      </c>
      <c r="T20" s="40" t="str">
        <f t="shared" si="12"/>
        <v>0</v>
      </c>
      <c r="U20" s="40" t="str">
        <f t="shared" si="13"/>
        <v>0</v>
      </c>
      <c r="V20" s="40" t="str">
        <f t="shared" si="14"/>
        <v>0</v>
      </c>
      <c r="W20" s="40" t="str">
        <f t="shared" si="15"/>
        <v>0</v>
      </c>
      <c r="X20" s="40" t="str">
        <f t="shared" si="16"/>
        <v>0</v>
      </c>
      <c r="Y20" s="40" t="str">
        <f t="shared" si="17"/>
        <v>0</v>
      </c>
    </row>
    <row r="21" spans="1:25" ht="102.4" customHeight="1" thickBot="1" x14ac:dyDescent="0.5">
      <c r="A21" s="41">
        <v>15</v>
      </c>
      <c r="B21" s="171" t="s">
        <v>612</v>
      </c>
      <c r="C21" s="172"/>
      <c r="D21" s="113" t="s">
        <v>603</v>
      </c>
      <c r="E21" s="116"/>
      <c r="F21" s="116"/>
      <c r="G21" s="116"/>
      <c r="H21" s="116"/>
      <c r="I21" s="116"/>
      <c r="J21" s="116"/>
      <c r="K21" s="116"/>
      <c r="L21" s="116"/>
      <c r="M21" s="116"/>
      <c r="N21" s="117" t="s">
        <v>603</v>
      </c>
      <c r="O21" s="179"/>
      <c r="Q21" s="40" t="str">
        <f t="shared" si="9"/>
        <v>0</v>
      </c>
      <c r="R21" s="40" t="str">
        <f t="shared" si="10"/>
        <v>0</v>
      </c>
      <c r="S21" s="40" t="str">
        <f t="shared" si="11"/>
        <v>0</v>
      </c>
      <c r="T21" s="40" t="str">
        <f t="shared" si="12"/>
        <v>0</v>
      </c>
      <c r="U21" s="40" t="str">
        <f t="shared" si="13"/>
        <v>0</v>
      </c>
      <c r="V21" s="40" t="str">
        <f t="shared" si="14"/>
        <v>0</v>
      </c>
      <c r="W21" s="40" t="str">
        <f t="shared" si="15"/>
        <v>0</v>
      </c>
      <c r="X21" s="40" t="str">
        <f t="shared" si="16"/>
        <v>0</v>
      </c>
      <c r="Y21" s="40" t="str">
        <f t="shared" si="17"/>
        <v>0</v>
      </c>
    </row>
    <row r="22" spans="1:25" ht="76.900000000000006" customHeight="1" thickBot="1" x14ac:dyDescent="0.5">
      <c r="A22" s="41">
        <v>16</v>
      </c>
      <c r="B22" s="171" t="s">
        <v>613</v>
      </c>
      <c r="C22" s="172"/>
      <c r="D22" s="113" t="s">
        <v>603</v>
      </c>
      <c r="E22" s="116"/>
      <c r="F22" s="116"/>
      <c r="G22" s="116"/>
      <c r="H22" s="116"/>
      <c r="I22" s="116"/>
      <c r="J22" s="116"/>
      <c r="K22" s="116"/>
      <c r="L22" s="116"/>
      <c r="M22" s="116"/>
      <c r="N22" s="117" t="s">
        <v>603</v>
      </c>
      <c r="O22" s="179"/>
      <c r="Q22" s="40" t="str">
        <f t="shared" si="9"/>
        <v>0</v>
      </c>
      <c r="R22" s="40" t="str">
        <f t="shared" si="10"/>
        <v>0</v>
      </c>
      <c r="S22" s="40" t="str">
        <f t="shared" si="11"/>
        <v>0</v>
      </c>
      <c r="T22" s="40" t="str">
        <f t="shared" si="12"/>
        <v>0</v>
      </c>
      <c r="U22" s="40" t="str">
        <f t="shared" si="13"/>
        <v>0</v>
      </c>
      <c r="V22" s="40" t="str">
        <f t="shared" si="14"/>
        <v>0</v>
      </c>
      <c r="W22" s="40" t="str">
        <f t="shared" si="15"/>
        <v>0</v>
      </c>
      <c r="X22" s="40" t="str">
        <f t="shared" si="16"/>
        <v>0</v>
      </c>
      <c r="Y22" s="40" t="str">
        <f t="shared" si="17"/>
        <v>0</v>
      </c>
    </row>
    <row r="23" spans="1:25" ht="76.900000000000006" customHeight="1" thickBot="1" x14ac:dyDescent="0.5">
      <c r="A23" s="41">
        <v>17</v>
      </c>
      <c r="B23" s="171" t="s">
        <v>614</v>
      </c>
      <c r="C23" s="172"/>
      <c r="D23" s="113" t="s">
        <v>603</v>
      </c>
      <c r="E23" s="116"/>
      <c r="F23" s="116"/>
      <c r="G23" s="116"/>
      <c r="H23" s="116"/>
      <c r="I23" s="116"/>
      <c r="J23" s="116"/>
      <c r="K23" s="116"/>
      <c r="L23" s="116"/>
      <c r="M23" s="116"/>
      <c r="N23" s="117" t="s">
        <v>603</v>
      </c>
      <c r="O23" s="179"/>
      <c r="Q23" s="40" t="str">
        <f t="shared" si="9"/>
        <v>0</v>
      </c>
      <c r="R23" s="40" t="str">
        <f t="shared" si="10"/>
        <v>0</v>
      </c>
      <c r="S23" s="40" t="str">
        <f t="shared" si="11"/>
        <v>0</v>
      </c>
      <c r="T23" s="40" t="str">
        <f t="shared" si="12"/>
        <v>0</v>
      </c>
      <c r="U23" s="40" t="str">
        <f t="shared" si="13"/>
        <v>0</v>
      </c>
      <c r="V23" s="40" t="str">
        <f t="shared" si="14"/>
        <v>0</v>
      </c>
      <c r="W23" s="40" t="str">
        <f t="shared" si="15"/>
        <v>0</v>
      </c>
      <c r="X23" s="40" t="str">
        <f t="shared" si="16"/>
        <v>0</v>
      </c>
      <c r="Y23" s="40" t="str">
        <f t="shared" si="17"/>
        <v>0</v>
      </c>
    </row>
    <row r="24" spans="1:25" ht="188.25" customHeight="1" thickBot="1" x14ac:dyDescent="0.5">
      <c r="A24" s="41">
        <v>18</v>
      </c>
      <c r="B24" s="171" t="s">
        <v>615</v>
      </c>
      <c r="C24" s="172"/>
      <c r="D24" s="113" t="s">
        <v>603</v>
      </c>
      <c r="E24" s="116"/>
      <c r="F24" s="116"/>
      <c r="G24" s="116"/>
      <c r="H24" s="116"/>
      <c r="I24" s="116"/>
      <c r="J24" s="116"/>
      <c r="K24" s="116"/>
      <c r="L24" s="116"/>
      <c r="M24" s="116"/>
      <c r="N24" s="117" t="s">
        <v>603</v>
      </c>
      <c r="O24" s="179"/>
      <c r="Q24" s="40" t="str">
        <f t="shared" si="9"/>
        <v>0</v>
      </c>
      <c r="R24" s="40" t="str">
        <f t="shared" si="10"/>
        <v>0</v>
      </c>
      <c r="S24" s="40" t="str">
        <f t="shared" si="11"/>
        <v>0</v>
      </c>
      <c r="T24" s="40" t="str">
        <f t="shared" si="12"/>
        <v>0</v>
      </c>
      <c r="U24" s="40" t="str">
        <f t="shared" si="13"/>
        <v>0</v>
      </c>
      <c r="V24" s="40" t="str">
        <f t="shared" si="14"/>
        <v>0</v>
      </c>
      <c r="W24" s="40" t="str">
        <f t="shared" si="15"/>
        <v>0</v>
      </c>
      <c r="X24" s="40" t="str">
        <f t="shared" si="16"/>
        <v>0</v>
      </c>
      <c r="Y24" s="40" t="str">
        <f t="shared" si="17"/>
        <v>0</v>
      </c>
    </row>
    <row r="25" spans="1:25" ht="111.4" customHeight="1" thickBot="1" x14ac:dyDescent="0.5">
      <c r="A25" s="41">
        <v>19</v>
      </c>
      <c r="B25" s="171" t="s">
        <v>616</v>
      </c>
      <c r="C25" s="172"/>
      <c r="D25" s="113" t="s">
        <v>603</v>
      </c>
      <c r="E25" s="116"/>
      <c r="F25" s="116"/>
      <c r="G25" s="116"/>
      <c r="H25" s="116"/>
      <c r="I25" s="116"/>
      <c r="J25" s="116"/>
      <c r="K25" s="116"/>
      <c r="L25" s="116"/>
      <c r="M25" s="116"/>
      <c r="N25" s="117" t="s">
        <v>603</v>
      </c>
      <c r="O25" s="45"/>
      <c r="Q25" s="40" t="str">
        <f t="shared" si="9"/>
        <v>0</v>
      </c>
      <c r="R25" s="40" t="str">
        <f t="shared" si="10"/>
        <v>0</v>
      </c>
      <c r="S25" s="40" t="str">
        <f t="shared" si="11"/>
        <v>0</v>
      </c>
      <c r="T25" s="40" t="str">
        <f t="shared" si="12"/>
        <v>0</v>
      </c>
      <c r="U25" s="40" t="str">
        <f t="shared" si="13"/>
        <v>0</v>
      </c>
      <c r="V25" s="40" t="str">
        <f t="shared" si="14"/>
        <v>0</v>
      </c>
      <c r="W25" s="40" t="str">
        <f t="shared" si="15"/>
        <v>0</v>
      </c>
      <c r="X25" s="40" t="str">
        <f t="shared" si="16"/>
        <v>0</v>
      </c>
      <c r="Y25" s="40" t="str">
        <f t="shared" si="17"/>
        <v>0</v>
      </c>
    </row>
    <row r="26" spans="1:25" ht="182.25" customHeight="1" thickBot="1" x14ac:dyDescent="0.5">
      <c r="A26" s="41">
        <v>20</v>
      </c>
      <c r="B26" s="171" t="s">
        <v>617</v>
      </c>
      <c r="C26" s="172"/>
      <c r="D26" s="113" t="s">
        <v>603</v>
      </c>
      <c r="E26" s="116"/>
      <c r="F26" s="116"/>
      <c r="G26" s="116"/>
      <c r="H26" s="116"/>
      <c r="I26" s="116"/>
      <c r="J26" s="116"/>
      <c r="K26" s="116"/>
      <c r="L26" s="116"/>
      <c r="M26" s="116"/>
      <c r="N26" s="117" t="s">
        <v>603</v>
      </c>
      <c r="O26" s="45"/>
      <c r="Q26" s="40" t="str">
        <f t="shared" si="9"/>
        <v>0</v>
      </c>
      <c r="R26" s="40" t="str">
        <f t="shared" si="10"/>
        <v>0</v>
      </c>
      <c r="S26" s="40" t="str">
        <f t="shared" si="11"/>
        <v>0</v>
      </c>
      <c r="T26" s="40" t="str">
        <f t="shared" si="12"/>
        <v>0</v>
      </c>
      <c r="U26" s="40" t="str">
        <f t="shared" si="13"/>
        <v>0</v>
      </c>
      <c r="V26" s="40" t="str">
        <f t="shared" si="14"/>
        <v>0</v>
      </c>
      <c r="W26" s="40" t="str">
        <f t="shared" si="15"/>
        <v>0</v>
      </c>
      <c r="X26" s="40" t="str">
        <f t="shared" si="16"/>
        <v>0</v>
      </c>
      <c r="Y26" s="40" t="str">
        <f t="shared" si="17"/>
        <v>0</v>
      </c>
    </row>
    <row r="27" spans="1:25" ht="108.4" customHeight="1" thickBot="1" x14ac:dyDescent="0.5">
      <c r="A27" s="41">
        <v>21</v>
      </c>
      <c r="B27" s="171" t="s">
        <v>618</v>
      </c>
      <c r="C27" s="172"/>
      <c r="D27" s="113" t="s">
        <v>603</v>
      </c>
      <c r="E27" s="116"/>
      <c r="F27" s="116"/>
      <c r="G27" s="116"/>
      <c r="H27" s="116"/>
      <c r="I27" s="116"/>
      <c r="J27" s="116"/>
      <c r="K27" s="116"/>
      <c r="L27" s="116"/>
      <c r="M27" s="116"/>
      <c r="N27" s="117" t="s">
        <v>603</v>
      </c>
      <c r="O27" s="45"/>
      <c r="Q27" s="40" t="str">
        <f t="shared" si="9"/>
        <v>0</v>
      </c>
      <c r="R27" s="40" t="str">
        <f t="shared" si="10"/>
        <v>0</v>
      </c>
      <c r="S27" s="40" t="str">
        <f t="shared" si="11"/>
        <v>0</v>
      </c>
      <c r="T27" s="40" t="str">
        <f t="shared" si="12"/>
        <v>0</v>
      </c>
      <c r="U27" s="40" t="str">
        <f t="shared" si="13"/>
        <v>0</v>
      </c>
      <c r="V27" s="40" t="str">
        <f t="shared" si="14"/>
        <v>0</v>
      </c>
      <c r="W27" s="40" t="str">
        <f t="shared" si="15"/>
        <v>0</v>
      </c>
      <c r="X27" s="40" t="str">
        <f t="shared" si="16"/>
        <v>0</v>
      </c>
      <c r="Y27" s="40" t="str">
        <f t="shared" si="17"/>
        <v>0</v>
      </c>
    </row>
    <row r="28" spans="1:25" ht="108.4" customHeight="1" thickBot="1" x14ac:dyDescent="0.5">
      <c r="A28" s="41">
        <v>22</v>
      </c>
      <c r="B28" s="171" t="s">
        <v>619</v>
      </c>
      <c r="C28" s="172"/>
      <c r="D28" s="113" t="s">
        <v>603</v>
      </c>
      <c r="E28" s="116"/>
      <c r="F28" s="116"/>
      <c r="G28" s="116"/>
      <c r="H28" s="116"/>
      <c r="I28" s="116"/>
      <c r="J28" s="116"/>
      <c r="K28" s="116"/>
      <c r="L28" s="116"/>
      <c r="M28" s="116"/>
      <c r="N28" s="117" t="s">
        <v>603</v>
      </c>
      <c r="O28" s="45"/>
      <c r="Q28" s="40" t="str">
        <f t="shared" si="9"/>
        <v>0</v>
      </c>
      <c r="R28" s="40" t="str">
        <f t="shared" si="10"/>
        <v>0</v>
      </c>
      <c r="S28" s="40" t="str">
        <f t="shared" si="11"/>
        <v>0</v>
      </c>
      <c r="T28" s="40" t="str">
        <f t="shared" si="12"/>
        <v>0</v>
      </c>
      <c r="U28" s="40" t="str">
        <f t="shared" si="13"/>
        <v>0</v>
      </c>
      <c r="V28" s="40" t="str">
        <f t="shared" si="14"/>
        <v>0</v>
      </c>
      <c r="W28" s="40" t="str">
        <f t="shared" si="15"/>
        <v>0</v>
      </c>
      <c r="X28" s="40" t="str">
        <f t="shared" si="16"/>
        <v>0</v>
      </c>
      <c r="Y28" s="40" t="str">
        <f t="shared" si="17"/>
        <v>0</v>
      </c>
    </row>
    <row r="29" spans="1:25" ht="74.25" customHeight="1" thickBot="1" x14ac:dyDescent="0.5">
      <c r="A29" s="41">
        <v>23</v>
      </c>
      <c r="B29" s="171" t="s">
        <v>620</v>
      </c>
      <c r="C29" s="172"/>
      <c r="D29" s="113" t="s">
        <v>603</v>
      </c>
      <c r="E29" s="116"/>
      <c r="F29" s="116"/>
      <c r="G29" s="116"/>
      <c r="H29" s="116"/>
      <c r="I29" s="116"/>
      <c r="J29" s="116"/>
      <c r="K29" s="116"/>
      <c r="L29" s="116"/>
      <c r="M29" s="116"/>
      <c r="N29" s="117" t="s">
        <v>603</v>
      </c>
      <c r="O29" s="45"/>
      <c r="Q29" s="40" t="str">
        <f t="shared" si="9"/>
        <v>0</v>
      </c>
      <c r="R29" s="40" t="str">
        <f t="shared" si="10"/>
        <v>0</v>
      </c>
      <c r="S29" s="40" t="str">
        <f t="shared" si="11"/>
        <v>0</v>
      </c>
      <c r="T29" s="40" t="str">
        <f t="shared" si="12"/>
        <v>0</v>
      </c>
      <c r="U29" s="40" t="str">
        <f t="shared" si="13"/>
        <v>0</v>
      </c>
      <c r="V29" s="40" t="str">
        <f t="shared" si="14"/>
        <v>0</v>
      </c>
      <c r="W29" s="40" t="str">
        <f t="shared" si="15"/>
        <v>0</v>
      </c>
      <c r="X29" s="40" t="str">
        <f t="shared" si="16"/>
        <v>0</v>
      </c>
      <c r="Y29" s="40" t="str">
        <f t="shared" si="17"/>
        <v>0</v>
      </c>
    </row>
    <row r="30" spans="1:25" s="36" customFormat="1" ht="40.5" customHeight="1" thickBot="1" x14ac:dyDescent="0.6">
      <c r="A30" s="180" t="s">
        <v>336</v>
      </c>
      <c r="B30" s="180"/>
      <c r="C30" s="181"/>
      <c r="D30" s="115"/>
      <c r="E30" s="47">
        <f>(Q30/22)*100</f>
        <v>0</v>
      </c>
      <c r="F30" s="47">
        <f t="shared" ref="F30:M30" si="18">(R30/22)*100</f>
        <v>0</v>
      </c>
      <c r="G30" s="47">
        <f t="shared" si="18"/>
        <v>0</v>
      </c>
      <c r="H30" s="47">
        <f t="shared" si="18"/>
        <v>0</v>
      </c>
      <c r="I30" s="47">
        <f t="shared" si="18"/>
        <v>0</v>
      </c>
      <c r="J30" s="47">
        <f t="shared" si="18"/>
        <v>0</v>
      </c>
      <c r="K30" s="47">
        <f t="shared" si="18"/>
        <v>0</v>
      </c>
      <c r="L30" s="47">
        <f t="shared" si="18"/>
        <v>0</v>
      </c>
      <c r="M30" s="47">
        <f t="shared" si="18"/>
        <v>0</v>
      </c>
      <c r="N30" s="106"/>
      <c r="O30" s="109"/>
      <c r="Q30" s="61">
        <f>SUM(Q6+Q8+Q9+Q10+Q11+Q12+Q13+Q14+Q15+Q16+Q17+Q18+Q19+Q20+Q21+Q22+Q23+Q24+Q25+Q26+Q27+Q29)</f>
        <v>0</v>
      </c>
      <c r="R30" s="61">
        <f t="shared" ref="R30:Y30" si="19">SUM(R6+R8+R9+R10+R11+R12+R13+R14+R15+R16+R17+R18+R19+R20+R21+R22+R23+R24+R25+R26+R27+R29)</f>
        <v>0</v>
      </c>
      <c r="S30" s="61">
        <f t="shared" si="19"/>
        <v>0</v>
      </c>
      <c r="T30" s="61">
        <f t="shared" si="19"/>
        <v>0</v>
      </c>
      <c r="U30" s="61">
        <f t="shared" si="19"/>
        <v>0</v>
      </c>
      <c r="V30" s="61">
        <f t="shared" si="19"/>
        <v>0</v>
      </c>
      <c r="W30" s="61">
        <f t="shared" si="19"/>
        <v>0</v>
      </c>
      <c r="X30" s="61">
        <f t="shared" si="19"/>
        <v>0</v>
      </c>
      <c r="Y30" s="61">
        <f t="shared" si="19"/>
        <v>0</v>
      </c>
    </row>
  </sheetData>
  <protectedRanges>
    <protectedRange sqref="D5:N5" name="Range7"/>
    <protectedRange sqref="E5:N5" name="Range1"/>
    <protectedRange sqref="N6:N29" name="Range7_2"/>
    <protectedRange sqref="N6:N29" name="Range1_2"/>
    <protectedRange sqref="D6:M29" name="Range5_1"/>
  </protectedRanges>
  <mergeCells count="33">
    <mergeCell ref="B25:C25"/>
    <mergeCell ref="B26:C26"/>
    <mergeCell ref="B27:C27"/>
    <mergeCell ref="B29:C29"/>
    <mergeCell ref="A30:C30"/>
    <mergeCell ref="B28:C28"/>
    <mergeCell ref="B19:C19"/>
    <mergeCell ref="O19:O24"/>
    <mergeCell ref="B20:C20"/>
    <mergeCell ref="B21:C21"/>
    <mergeCell ref="B22:C22"/>
    <mergeCell ref="B23:C23"/>
    <mergeCell ref="B24:C24"/>
    <mergeCell ref="B18:C18"/>
    <mergeCell ref="B10:C10"/>
    <mergeCell ref="O10:O11"/>
    <mergeCell ref="B11:C11"/>
    <mergeCell ref="B12:C12"/>
    <mergeCell ref="O12:O13"/>
    <mergeCell ref="B13:C13"/>
    <mergeCell ref="B14:C14"/>
    <mergeCell ref="O14:O15"/>
    <mergeCell ref="B15:C15"/>
    <mergeCell ref="B16:C16"/>
    <mergeCell ref="B17:C17"/>
    <mergeCell ref="B8:C8"/>
    <mergeCell ref="B9:C9"/>
    <mergeCell ref="B1:O1"/>
    <mergeCell ref="B2:O2"/>
    <mergeCell ref="B3:O3"/>
    <mergeCell ref="A5:C5"/>
    <mergeCell ref="B6:C6"/>
    <mergeCell ref="B7:C7"/>
  </mergeCells>
  <conditionalFormatting sqref="E6:E29">
    <cfRule type="expression" dxfId="940" priority="26">
      <formula>E6&lt;&gt;N6</formula>
    </cfRule>
    <cfRule type="expression" dxfId="939" priority="27">
      <formula>E6=N6</formula>
    </cfRule>
  </conditionalFormatting>
  <conditionalFormatting sqref="E6:M29">
    <cfRule type="expression" dxfId="938" priority="1">
      <formula>E6=0</formula>
    </cfRule>
  </conditionalFormatting>
  <conditionalFormatting sqref="F6:F29">
    <cfRule type="expression" dxfId="937" priority="23">
      <formula>F6&lt;&gt;N6</formula>
    </cfRule>
    <cfRule type="expression" dxfId="936" priority="24">
      <formula>F6=N6</formula>
    </cfRule>
  </conditionalFormatting>
  <conditionalFormatting sqref="G6:G29">
    <cfRule type="expression" dxfId="935" priority="20">
      <formula>G6&lt;&gt;N6</formula>
    </cfRule>
    <cfRule type="expression" dxfId="934" priority="21">
      <formula>G6=N6</formula>
    </cfRule>
  </conditionalFormatting>
  <conditionalFormatting sqref="H6:H29">
    <cfRule type="expression" dxfId="933" priority="18">
      <formula>H6=N6</formula>
    </cfRule>
    <cfRule type="expression" dxfId="932" priority="17">
      <formula>H6&lt;&gt;N6</formula>
    </cfRule>
  </conditionalFormatting>
  <conditionalFormatting sqref="I6:I29">
    <cfRule type="expression" dxfId="931" priority="14">
      <formula>I6&lt;&gt;N6</formula>
    </cfRule>
    <cfRule type="expression" dxfId="930" priority="15">
      <formula>I6=N6</formula>
    </cfRule>
  </conditionalFormatting>
  <conditionalFormatting sqref="J6:J29">
    <cfRule type="expression" dxfId="929" priority="11">
      <formula>J6&lt;&gt;N6</formula>
    </cfRule>
    <cfRule type="expression" dxfId="928" priority="12">
      <formula>J6=N6</formula>
    </cfRule>
  </conditionalFormatting>
  <conditionalFormatting sqref="K6:K29">
    <cfRule type="expression" dxfId="927" priority="8">
      <formula>K6&lt;&gt;N6</formula>
    </cfRule>
    <cfRule type="expression" dxfId="926" priority="9">
      <formula>K6=N6</formula>
    </cfRule>
  </conditionalFormatting>
  <conditionalFormatting sqref="L6:L29">
    <cfRule type="expression" dxfId="925" priority="5">
      <formula>L6&lt;&gt;N6</formula>
    </cfRule>
    <cfRule type="expression" dxfId="924" priority="6">
      <formula>L6=N6</formula>
    </cfRule>
  </conditionalFormatting>
  <conditionalFormatting sqref="M6:M29">
    <cfRule type="expression" dxfId="923" priority="2">
      <formula>M6&lt;&gt;N6</formula>
    </cfRule>
    <cfRule type="expression" dxfId="922" priority="3">
      <formula>M6=N6</formula>
    </cfRule>
  </conditionalFormatting>
  <conditionalFormatting sqref="N30">
    <cfRule type="cellIs" dxfId="921" priority="253" operator="greaterThan">
      <formula>0</formula>
    </cfRule>
  </conditionalFormatting>
  <conditionalFormatting sqref="O6:O8">
    <cfRule type="cellIs" dxfId="920" priority="62" operator="equal">
      <formula>"No "</formula>
    </cfRule>
    <cfRule type="cellIs" dxfId="919" priority="63" operator="equal">
      <formula>"Yes, only the lead agency on road safety"</formula>
    </cfRule>
    <cfRule type="cellIs" dxfId="918" priority="64" operator="equal">
      <formula>"Yes, for some government agencies and state-owned businesses"</formula>
    </cfRule>
    <cfRule type="cellIs" dxfId="917" priority="65" operator="equal">
      <formula>"Yes, for all government agencies and state-owned businesses"</formula>
    </cfRule>
    <cfRule type="cellIs" dxfId="916" priority="66" operator="equal">
      <formula>"No"</formula>
    </cfRule>
    <cfRule type="cellIs" dxfId="915" priority="67" operator="equal">
      <formula>"Yes"</formula>
    </cfRule>
    <cfRule type="cellIs" dxfId="914" priority="68" operator="equal">
      <formula>"Yes, but for some streets only"</formula>
    </cfRule>
    <cfRule type="cellIs" dxfId="913" priority="69" operator="equal">
      <formula>"Yes, but for some parts of the road network only"</formula>
    </cfRule>
    <cfRule type="cellIs" dxfId="912" priority="70" operator="equal">
      <formula>"Yes, through the whole country"</formula>
    </cfRule>
    <cfRule type="cellIs" dxfId="911" priority="61" operator="equal">
      <formula>"Do not know"</formula>
    </cfRule>
  </conditionalFormatting>
  <conditionalFormatting sqref="O10">
    <cfRule type="cellIs" dxfId="910" priority="81" operator="equal">
      <formula>"Do not know"</formula>
    </cfRule>
    <cfRule type="cellIs" dxfId="909" priority="82" operator="equal">
      <formula>"No "</formula>
    </cfRule>
    <cfRule type="cellIs" dxfId="908" priority="83" operator="equal">
      <formula>"Yes, only the lead agency on road safety"</formula>
    </cfRule>
    <cfRule type="cellIs" dxfId="907" priority="84" operator="equal">
      <formula>"Yes, for some government agencies and state-owned businesses"</formula>
    </cfRule>
    <cfRule type="cellIs" dxfId="906" priority="85" operator="equal">
      <formula>"Yes, for all government agencies and state-owned businesses"</formula>
    </cfRule>
    <cfRule type="cellIs" dxfId="905" priority="86" operator="equal">
      <formula>"No"</formula>
    </cfRule>
    <cfRule type="cellIs" dxfId="904" priority="87" operator="equal">
      <formula>"Yes"</formula>
    </cfRule>
    <cfRule type="cellIs" dxfId="903" priority="88" operator="equal">
      <formula>"Yes, but for some streets only"</formula>
    </cfRule>
    <cfRule type="cellIs" dxfId="902" priority="89" operator="equal">
      <formula>"Yes, but for some parts of the road network only"</formula>
    </cfRule>
    <cfRule type="cellIs" dxfId="901" priority="90" operator="equal">
      <formula>"Yes, through the whole country"</formula>
    </cfRule>
  </conditionalFormatting>
  <conditionalFormatting sqref="O12">
    <cfRule type="cellIs" dxfId="900" priority="72" operator="equal">
      <formula>"No "</formula>
    </cfRule>
    <cfRule type="cellIs" dxfId="899" priority="73" operator="equal">
      <formula>"Yes, only the lead agency on road safety"</formula>
    </cfRule>
    <cfRule type="cellIs" dxfId="898" priority="74" operator="equal">
      <formula>"Yes, for some government agencies and state-owned businesses"</formula>
    </cfRule>
    <cfRule type="cellIs" dxfId="897" priority="75" operator="equal">
      <formula>"Yes, for all government agencies and state-owned businesses"</formula>
    </cfRule>
    <cfRule type="cellIs" dxfId="896" priority="76" operator="equal">
      <formula>"No"</formula>
    </cfRule>
    <cfRule type="cellIs" dxfId="895" priority="77" operator="equal">
      <formula>"Yes"</formula>
    </cfRule>
    <cfRule type="cellIs" dxfId="894" priority="78" operator="equal">
      <formula>"Yes, but for some streets only"</formula>
    </cfRule>
    <cfRule type="cellIs" dxfId="893" priority="71" operator="equal">
      <formula>"Do not know"</formula>
    </cfRule>
    <cfRule type="cellIs" dxfId="892" priority="80" operator="equal">
      <formula>"Yes, through the whole country"</formula>
    </cfRule>
    <cfRule type="cellIs" dxfId="891" priority="79" operator="equal">
      <formula>"Yes, but for some parts of the road network only"</formula>
    </cfRule>
  </conditionalFormatting>
  <pageMargins left="0.25" right="0.25" top="0.13" bottom="0.08" header="0.11" footer="0.1"/>
  <pageSetup paperSize="9" fitToWidth="0"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4FF0A9A9-F101-48D2-973E-364A422E46E3}">
          <x14:formula1>
            <xm:f>'SINGLE CODES'!$B$8:$B$11</xm:f>
          </x14:formula1>
          <xm:sqref>D6:M29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BA341-1721-4575-BE17-BF01030ED990}">
  <dimension ref="A1:Z26"/>
  <sheetViews>
    <sheetView zoomScale="67" zoomScaleNormal="67" zoomScaleSheetLayoutView="50" workbookViewId="0">
      <selection activeCell="N6" sqref="N6"/>
    </sheetView>
  </sheetViews>
  <sheetFormatPr defaultColWidth="8.73046875" defaultRowHeight="15.75" x14ac:dyDescent="0.5"/>
  <cols>
    <col min="1" max="1" width="4.59765625" style="6" customWidth="1"/>
    <col min="2" max="2" width="14.265625" style="92" customWidth="1"/>
    <col min="3" max="3" width="21.796875" style="94" customWidth="1"/>
    <col min="4" max="4" width="18" style="5" customWidth="1"/>
    <col min="5" max="5" width="15.19921875" style="4" customWidth="1"/>
    <col min="6" max="8" width="13.265625" style="4" customWidth="1"/>
    <col min="9" max="9" width="10.3984375" style="4" customWidth="1"/>
    <col min="10" max="10" width="10.59765625" style="4" customWidth="1"/>
    <col min="11" max="11" width="9.86328125" style="4" customWidth="1"/>
    <col min="12" max="12" width="10.6640625" style="4" customWidth="1"/>
    <col min="13" max="13" width="11.06640625" style="4" customWidth="1"/>
    <col min="14" max="14" width="16.265625" style="4" customWidth="1"/>
    <col min="15" max="15" width="81.6640625" style="39" customWidth="1"/>
    <col min="16" max="16" width="8.73046875" style="4" hidden="1" customWidth="1"/>
    <col min="17" max="17" width="9.73046875" style="4" hidden="1" customWidth="1"/>
    <col min="18" max="25" width="7.73046875" style="4" hidden="1" customWidth="1"/>
    <col min="26" max="26" width="8.73046875" style="4" hidden="1" customWidth="1"/>
    <col min="27" max="16384" width="8.73046875" style="4"/>
  </cols>
  <sheetData>
    <row r="1" spans="1:25" ht="82.15" customHeight="1" x14ac:dyDescent="0.5">
      <c r="B1" s="162" t="s">
        <v>1433</v>
      </c>
      <c r="C1" s="163"/>
      <c r="D1" s="163"/>
      <c r="E1" s="163"/>
      <c r="F1" s="163"/>
      <c r="G1" s="163"/>
      <c r="H1" s="163"/>
      <c r="I1" s="163"/>
      <c r="J1" s="163"/>
      <c r="K1" s="163"/>
      <c r="L1" s="163"/>
      <c r="M1" s="163"/>
      <c r="N1" s="163"/>
      <c r="O1" s="163"/>
    </row>
    <row r="2" spans="1:25" ht="37.15" customHeight="1" x14ac:dyDescent="0.45">
      <c r="A2" s="56"/>
      <c r="B2" s="164" t="s">
        <v>1359</v>
      </c>
      <c r="C2" s="164"/>
      <c r="D2" s="164"/>
      <c r="E2" s="164"/>
      <c r="F2" s="164"/>
      <c r="G2" s="164"/>
      <c r="H2" s="164"/>
      <c r="I2" s="164"/>
      <c r="J2" s="164"/>
      <c r="K2" s="164"/>
      <c r="L2" s="164"/>
      <c r="M2" s="164"/>
      <c r="N2" s="164"/>
      <c r="O2" s="164"/>
      <c r="P2" s="58"/>
    </row>
    <row r="3" spans="1:25" ht="42.4" customHeight="1" x14ac:dyDescent="0.45">
      <c r="A3" s="56"/>
      <c r="B3" s="165" t="s">
        <v>1360</v>
      </c>
      <c r="C3" s="165"/>
      <c r="D3" s="165"/>
      <c r="E3" s="165"/>
      <c r="F3" s="165"/>
      <c r="G3" s="165"/>
      <c r="H3" s="165"/>
      <c r="I3" s="165"/>
      <c r="J3" s="165"/>
      <c r="K3" s="165"/>
      <c r="L3" s="165"/>
      <c r="M3" s="165"/>
      <c r="N3" s="165"/>
      <c r="O3" s="165"/>
      <c r="P3" s="58"/>
    </row>
    <row r="4" spans="1:25" ht="9" customHeight="1" x14ac:dyDescent="0.45">
      <c r="A4" s="56"/>
      <c r="C4" s="93"/>
      <c r="D4" s="112"/>
      <c r="E4" s="76"/>
      <c r="F4" s="76"/>
      <c r="G4" s="76"/>
      <c r="H4" s="76"/>
      <c r="I4" s="76"/>
      <c r="J4" s="76"/>
      <c r="K4" s="76"/>
      <c r="L4" s="76"/>
      <c r="N4" s="56"/>
      <c r="O4" s="56"/>
      <c r="P4" s="58"/>
    </row>
    <row r="5" spans="1:25" s="37" customFormat="1" ht="114.75" customHeight="1" thickBot="1" x14ac:dyDescent="0.75">
      <c r="A5" s="166" t="s">
        <v>652</v>
      </c>
      <c r="B5" s="167"/>
      <c r="C5" s="168"/>
      <c r="D5" s="78" t="s">
        <v>1361</v>
      </c>
      <c r="E5" s="78">
        <v>2022</v>
      </c>
      <c r="F5" s="78">
        <v>2023</v>
      </c>
      <c r="G5" s="78">
        <v>2024</v>
      </c>
      <c r="H5" s="78">
        <v>2025</v>
      </c>
      <c r="I5" s="78">
        <v>2026</v>
      </c>
      <c r="J5" s="78">
        <v>2027</v>
      </c>
      <c r="K5" s="78">
        <v>2028</v>
      </c>
      <c r="L5" s="78">
        <v>2029</v>
      </c>
      <c r="M5" s="78">
        <v>2030</v>
      </c>
      <c r="N5" s="77" t="s">
        <v>584</v>
      </c>
      <c r="O5" s="79" t="s">
        <v>582</v>
      </c>
      <c r="Q5" s="59">
        <v>2022</v>
      </c>
      <c r="R5" s="59">
        <v>2023</v>
      </c>
      <c r="S5" s="59">
        <v>2024</v>
      </c>
      <c r="T5" s="59">
        <v>2025</v>
      </c>
      <c r="U5" s="59">
        <v>2026</v>
      </c>
      <c r="V5" s="59">
        <v>2027</v>
      </c>
      <c r="W5" s="59">
        <v>2028</v>
      </c>
      <c r="X5" s="59">
        <v>2029</v>
      </c>
      <c r="Y5" s="59">
        <v>2030</v>
      </c>
    </row>
    <row r="6" spans="1:25" ht="181.15" customHeight="1" thickBot="1" x14ac:dyDescent="0.5">
      <c r="A6" s="41">
        <v>1</v>
      </c>
      <c r="B6" s="203" t="s">
        <v>1352</v>
      </c>
      <c r="C6" s="204"/>
      <c r="D6" s="101"/>
      <c r="E6" s="101"/>
      <c r="F6" s="101"/>
      <c r="G6" s="101"/>
      <c r="H6" s="101"/>
      <c r="I6" s="101"/>
      <c r="J6" s="101"/>
      <c r="K6" s="101"/>
      <c r="L6" s="101"/>
      <c r="M6" s="101"/>
      <c r="N6" s="125">
        <f t="shared" ref="N6" si="0">(D6/2)</f>
        <v>0</v>
      </c>
      <c r="O6" s="120" t="s">
        <v>1371</v>
      </c>
      <c r="Q6" s="40" t="str">
        <f>IF(AND(E6 &gt; 0, E6 &lt; N6), "1", "0")</f>
        <v>0</v>
      </c>
      <c r="R6" s="40" t="str">
        <f>IF(AND(F6 &gt; 0, F6 &lt; N6), "1", "0")</f>
        <v>0</v>
      </c>
      <c r="S6" s="40" t="str">
        <f>IF(AND(G6 &gt; 0, G6 &lt; N6), "1", "0")</f>
        <v>0</v>
      </c>
      <c r="T6" s="40" t="str">
        <f>IF(AND(H6 &gt; 0, H6 &lt; N6), "1", "0")</f>
        <v>0</v>
      </c>
      <c r="U6" s="40" t="str">
        <f>IF(AND(I6 &gt; 0, I6 &lt; N6), "1", "0")</f>
        <v>0</v>
      </c>
      <c r="V6" s="40" t="str">
        <f>IF(AND(J6 &gt; 0, J6 &lt; N6), "1", "0")</f>
        <v>0</v>
      </c>
      <c r="W6" s="40" t="str">
        <f>IF(AND(K6 &gt; 0, K6 &lt; N6), "1", "0")</f>
        <v>0</v>
      </c>
      <c r="X6" s="40" t="str">
        <f>IF(AND(L6 &gt; 0, L6 &lt; N6), "1", "0")</f>
        <v>0</v>
      </c>
      <c r="Y6" s="40" t="str">
        <f>IF(AND(M6 &gt; 0, M6 &lt; N6), "1", "0")</f>
        <v>0</v>
      </c>
    </row>
    <row r="7" spans="1:25" ht="112.5" customHeight="1" thickBot="1" x14ac:dyDescent="0.5">
      <c r="A7" s="41">
        <v>2</v>
      </c>
      <c r="B7" s="206" t="s">
        <v>638</v>
      </c>
      <c r="C7" s="206" t="s">
        <v>1</v>
      </c>
      <c r="D7" s="113" t="s">
        <v>603</v>
      </c>
      <c r="E7" s="116"/>
      <c r="F7" s="116"/>
      <c r="G7" s="116"/>
      <c r="H7" s="116"/>
      <c r="I7" s="116"/>
      <c r="J7" s="116"/>
      <c r="K7" s="116"/>
      <c r="L7" s="116"/>
      <c r="M7" s="116"/>
      <c r="N7" s="117" t="s">
        <v>603</v>
      </c>
      <c r="O7" s="175"/>
      <c r="Q7" s="40" t="str">
        <f t="shared" ref="Q7:Y25" si="1">IF(E7="نعم
Yes",1,"0")</f>
        <v>0</v>
      </c>
      <c r="R7" s="40" t="str">
        <f t="shared" ref="R7:Y19" si="2">IF(F7="نعم
Yes",1,"0")</f>
        <v>0</v>
      </c>
      <c r="S7" s="40" t="str">
        <f t="shared" si="2"/>
        <v>0</v>
      </c>
      <c r="T7" s="40" t="str">
        <f t="shared" si="2"/>
        <v>0</v>
      </c>
      <c r="U7" s="40" t="str">
        <f t="shared" si="2"/>
        <v>0</v>
      </c>
      <c r="V7" s="40" t="str">
        <f t="shared" si="2"/>
        <v>0</v>
      </c>
      <c r="W7" s="40" t="str">
        <f t="shared" si="2"/>
        <v>0</v>
      </c>
      <c r="X7" s="40" t="str">
        <f t="shared" si="2"/>
        <v>0</v>
      </c>
      <c r="Y7" s="40" t="str">
        <f t="shared" si="2"/>
        <v>0</v>
      </c>
    </row>
    <row r="8" spans="1:25" ht="112.5" customHeight="1" thickBot="1" x14ac:dyDescent="0.5">
      <c r="A8" s="41">
        <v>3</v>
      </c>
      <c r="B8" s="206" t="s">
        <v>639</v>
      </c>
      <c r="C8" s="206" t="s">
        <v>2</v>
      </c>
      <c r="D8" s="113" t="s">
        <v>603</v>
      </c>
      <c r="E8" s="116"/>
      <c r="F8" s="116"/>
      <c r="G8" s="116"/>
      <c r="H8" s="116"/>
      <c r="I8" s="116"/>
      <c r="J8" s="116"/>
      <c r="K8" s="116"/>
      <c r="L8" s="116"/>
      <c r="M8" s="116"/>
      <c r="N8" s="117" t="s">
        <v>603</v>
      </c>
      <c r="O8" s="176"/>
      <c r="Q8" s="40" t="str">
        <f t="shared" si="1"/>
        <v>0</v>
      </c>
      <c r="R8" s="40" t="str">
        <f t="shared" si="2"/>
        <v>0</v>
      </c>
      <c r="S8" s="40" t="str">
        <f t="shared" si="2"/>
        <v>0</v>
      </c>
      <c r="T8" s="40" t="str">
        <f t="shared" si="2"/>
        <v>0</v>
      </c>
      <c r="U8" s="40" t="str">
        <f t="shared" si="2"/>
        <v>0</v>
      </c>
      <c r="V8" s="40" t="str">
        <f t="shared" si="2"/>
        <v>0</v>
      </c>
      <c r="W8" s="40" t="str">
        <f t="shared" si="2"/>
        <v>0</v>
      </c>
      <c r="X8" s="40" t="str">
        <f t="shared" si="2"/>
        <v>0</v>
      </c>
      <c r="Y8" s="40" t="str">
        <f t="shared" si="2"/>
        <v>0</v>
      </c>
    </row>
    <row r="9" spans="1:25" ht="70.5" customHeight="1" thickBot="1" x14ac:dyDescent="0.5">
      <c r="A9" s="41">
        <v>4</v>
      </c>
      <c r="B9" s="206" t="s">
        <v>640</v>
      </c>
      <c r="C9" s="206" t="s">
        <v>2</v>
      </c>
      <c r="D9" s="113" t="s">
        <v>603</v>
      </c>
      <c r="E9" s="116"/>
      <c r="F9" s="116"/>
      <c r="G9" s="116"/>
      <c r="H9" s="116"/>
      <c r="I9" s="116"/>
      <c r="J9" s="116"/>
      <c r="K9" s="116"/>
      <c r="L9" s="116"/>
      <c r="M9" s="116"/>
      <c r="N9" s="117" t="s">
        <v>603</v>
      </c>
      <c r="O9" s="177"/>
      <c r="Q9" s="40" t="str">
        <f t="shared" si="1"/>
        <v>0</v>
      </c>
      <c r="R9" s="40" t="str">
        <f t="shared" si="2"/>
        <v>0</v>
      </c>
      <c r="S9" s="40" t="str">
        <f t="shared" si="2"/>
        <v>0</v>
      </c>
      <c r="T9" s="40" t="str">
        <f t="shared" si="2"/>
        <v>0</v>
      </c>
      <c r="U9" s="40" t="str">
        <f t="shared" si="2"/>
        <v>0</v>
      </c>
      <c r="V9" s="40" t="str">
        <f t="shared" si="2"/>
        <v>0</v>
      </c>
      <c r="W9" s="40" t="str">
        <f t="shared" si="2"/>
        <v>0</v>
      </c>
      <c r="X9" s="40" t="str">
        <f t="shared" si="2"/>
        <v>0</v>
      </c>
      <c r="Y9" s="40" t="str">
        <f t="shared" si="2"/>
        <v>0</v>
      </c>
    </row>
    <row r="10" spans="1:25" ht="69.400000000000006" customHeight="1" thickBot="1" x14ac:dyDescent="0.5">
      <c r="A10" s="41">
        <v>5</v>
      </c>
      <c r="B10" s="206" t="s">
        <v>641</v>
      </c>
      <c r="C10" s="206" t="s">
        <v>2</v>
      </c>
      <c r="D10" s="113" t="s">
        <v>603</v>
      </c>
      <c r="E10" s="116"/>
      <c r="F10" s="116"/>
      <c r="G10" s="116"/>
      <c r="H10" s="116"/>
      <c r="I10" s="116"/>
      <c r="J10" s="116"/>
      <c r="K10" s="116"/>
      <c r="L10" s="116"/>
      <c r="M10" s="116"/>
      <c r="N10" s="117" t="s">
        <v>603</v>
      </c>
      <c r="O10" s="178"/>
      <c r="Q10" s="40" t="str">
        <f t="shared" si="1"/>
        <v>0</v>
      </c>
      <c r="R10" s="40" t="str">
        <f t="shared" si="2"/>
        <v>0</v>
      </c>
      <c r="S10" s="40" t="str">
        <f t="shared" si="2"/>
        <v>0</v>
      </c>
      <c r="T10" s="40" t="str">
        <f t="shared" si="2"/>
        <v>0</v>
      </c>
      <c r="U10" s="40" t="str">
        <f t="shared" si="2"/>
        <v>0</v>
      </c>
      <c r="V10" s="40" t="str">
        <f t="shared" si="2"/>
        <v>0</v>
      </c>
      <c r="W10" s="40" t="str">
        <f t="shared" si="2"/>
        <v>0</v>
      </c>
      <c r="X10" s="40" t="str">
        <f t="shared" si="2"/>
        <v>0</v>
      </c>
      <c r="Y10" s="40" t="str">
        <f t="shared" si="2"/>
        <v>0</v>
      </c>
    </row>
    <row r="11" spans="1:25" ht="127.5" customHeight="1" thickBot="1" x14ac:dyDescent="0.5">
      <c r="A11" s="41">
        <v>6</v>
      </c>
      <c r="B11" s="206" t="s">
        <v>642</v>
      </c>
      <c r="C11" s="206"/>
      <c r="D11" s="113" t="s">
        <v>603</v>
      </c>
      <c r="E11" s="116"/>
      <c r="F11" s="116"/>
      <c r="G11" s="116"/>
      <c r="H11" s="116"/>
      <c r="I11" s="116"/>
      <c r="J11" s="116"/>
      <c r="K11" s="116"/>
      <c r="L11" s="116"/>
      <c r="M11" s="116"/>
      <c r="N11" s="117" t="s">
        <v>603</v>
      </c>
      <c r="O11" s="179"/>
      <c r="Q11" s="40" t="str">
        <f t="shared" si="1"/>
        <v>0</v>
      </c>
      <c r="R11" s="40" t="str">
        <f t="shared" si="2"/>
        <v>0</v>
      </c>
      <c r="S11" s="40" t="str">
        <f t="shared" si="2"/>
        <v>0</v>
      </c>
      <c r="T11" s="40" t="str">
        <f t="shared" si="2"/>
        <v>0</v>
      </c>
      <c r="U11" s="40" t="str">
        <f t="shared" si="2"/>
        <v>0</v>
      </c>
      <c r="V11" s="40" t="str">
        <f t="shared" si="2"/>
        <v>0</v>
      </c>
      <c r="W11" s="40" t="str">
        <f t="shared" si="2"/>
        <v>0</v>
      </c>
      <c r="X11" s="40" t="str">
        <f t="shared" si="2"/>
        <v>0</v>
      </c>
      <c r="Y11" s="40" t="str">
        <f t="shared" si="2"/>
        <v>0</v>
      </c>
    </row>
    <row r="12" spans="1:25" ht="118.15" customHeight="1" thickBot="1" x14ac:dyDescent="0.5">
      <c r="A12" s="41">
        <v>7</v>
      </c>
      <c r="B12" s="206" t="s">
        <v>1365</v>
      </c>
      <c r="C12" s="206"/>
      <c r="D12" s="113" t="s">
        <v>603</v>
      </c>
      <c r="E12" s="116"/>
      <c r="F12" s="116"/>
      <c r="G12" s="116"/>
      <c r="H12" s="116"/>
      <c r="I12" s="116"/>
      <c r="J12" s="116"/>
      <c r="K12" s="116"/>
      <c r="L12" s="116"/>
      <c r="M12" s="116"/>
      <c r="N12" s="117" t="s">
        <v>603</v>
      </c>
      <c r="O12" s="179"/>
      <c r="Q12" s="40" t="str">
        <f t="shared" si="1"/>
        <v>0</v>
      </c>
      <c r="R12" s="40" t="str">
        <f t="shared" si="2"/>
        <v>0</v>
      </c>
      <c r="S12" s="40" t="str">
        <f t="shared" si="2"/>
        <v>0</v>
      </c>
      <c r="T12" s="40" t="str">
        <f t="shared" si="2"/>
        <v>0</v>
      </c>
      <c r="U12" s="40" t="str">
        <f t="shared" si="2"/>
        <v>0</v>
      </c>
      <c r="V12" s="40" t="str">
        <f t="shared" si="2"/>
        <v>0</v>
      </c>
      <c r="W12" s="40" t="str">
        <f t="shared" si="2"/>
        <v>0</v>
      </c>
      <c r="X12" s="40" t="str">
        <f t="shared" si="2"/>
        <v>0</v>
      </c>
      <c r="Y12" s="40" t="str">
        <f t="shared" si="2"/>
        <v>0</v>
      </c>
    </row>
    <row r="13" spans="1:25" ht="139.5" customHeight="1" thickBot="1" x14ac:dyDescent="0.5">
      <c r="A13" s="41">
        <v>8</v>
      </c>
      <c r="B13" s="206" t="s">
        <v>1366</v>
      </c>
      <c r="C13" s="206"/>
      <c r="D13" s="113" t="s">
        <v>603</v>
      </c>
      <c r="E13" s="116"/>
      <c r="F13" s="116"/>
      <c r="G13" s="116"/>
      <c r="H13" s="116"/>
      <c r="I13" s="116"/>
      <c r="J13" s="116"/>
      <c r="K13" s="116"/>
      <c r="L13" s="116"/>
      <c r="M13" s="116"/>
      <c r="N13" s="117" t="s">
        <v>603</v>
      </c>
      <c r="O13" s="45"/>
      <c r="Q13" s="40" t="str">
        <f t="shared" si="1"/>
        <v>0</v>
      </c>
      <c r="R13" s="40" t="str">
        <f t="shared" si="2"/>
        <v>0</v>
      </c>
      <c r="S13" s="40" t="str">
        <f t="shared" si="2"/>
        <v>0</v>
      </c>
      <c r="T13" s="40" t="str">
        <f t="shared" si="2"/>
        <v>0</v>
      </c>
      <c r="U13" s="40" t="str">
        <f t="shared" si="2"/>
        <v>0</v>
      </c>
      <c r="V13" s="40" t="str">
        <f t="shared" si="2"/>
        <v>0</v>
      </c>
      <c r="W13" s="40" t="str">
        <f t="shared" si="2"/>
        <v>0</v>
      </c>
      <c r="X13" s="40" t="str">
        <f t="shared" si="2"/>
        <v>0</v>
      </c>
      <c r="Y13" s="40" t="str">
        <f t="shared" si="2"/>
        <v>0</v>
      </c>
    </row>
    <row r="14" spans="1:25" ht="142.9" customHeight="1" thickBot="1" x14ac:dyDescent="0.5">
      <c r="A14" s="41">
        <v>9</v>
      </c>
      <c r="B14" s="206" t="s">
        <v>1367</v>
      </c>
      <c r="C14" s="206"/>
      <c r="D14" s="113" t="s">
        <v>603</v>
      </c>
      <c r="E14" s="116"/>
      <c r="F14" s="116"/>
      <c r="G14" s="116"/>
      <c r="H14" s="116"/>
      <c r="I14" s="116"/>
      <c r="J14" s="116"/>
      <c r="K14" s="116"/>
      <c r="L14" s="116"/>
      <c r="M14" s="116"/>
      <c r="N14" s="117" t="s">
        <v>603</v>
      </c>
      <c r="O14" s="45"/>
      <c r="Q14" s="40" t="str">
        <f t="shared" si="1"/>
        <v>0</v>
      </c>
      <c r="R14" s="40" t="str">
        <f t="shared" si="2"/>
        <v>0</v>
      </c>
      <c r="S14" s="40" t="str">
        <f t="shared" si="2"/>
        <v>0</v>
      </c>
      <c r="T14" s="40" t="str">
        <f t="shared" si="2"/>
        <v>0</v>
      </c>
      <c r="U14" s="40" t="str">
        <f t="shared" si="2"/>
        <v>0</v>
      </c>
      <c r="V14" s="40" t="str">
        <f t="shared" si="2"/>
        <v>0</v>
      </c>
      <c r="W14" s="40" t="str">
        <f t="shared" si="2"/>
        <v>0</v>
      </c>
      <c r="X14" s="40" t="str">
        <f t="shared" si="2"/>
        <v>0</v>
      </c>
      <c r="Y14" s="40" t="str">
        <f t="shared" si="2"/>
        <v>0</v>
      </c>
    </row>
    <row r="15" spans="1:25" ht="88.5" customHeight="1" thickBot="1" x14ac:dyDescent="0.5">
      <c r="A15" s="41">
        <v>10</v>
      </c>
      <c r="B15" s="206" t="s">
        <v>1368</v>
      </c>
      <c r="C15" s="206"/>
      <c r="D15" s="113" t="s">
        <v>603</v>
      </c>
      <c r="E15" s="116"/>
      <c r="F15" s="116"/>
      <c r="G15" s="116"/>
      <c r="H15" s="116"/>
      <c r="I15" s="116"/>
      <c r="J15" s="116"/>
      <c r="K15" s="116"/>
      <c r="L15" s="116"/>
      <c r="M15" s="116"/>
      <c r="N15" s="117" t="s">
        <v>603</v>
      </c>
      <c r="O15" s="45"/>
      <c r="Q15" s="40" t="str">
        <f t="shared" si="1"/>
        <v>0</v>
      </c>
      <c r="R15" s="40" t="str">
        <f t="shared" si="2"/>
        <v>0</v>
      </c>
      <c r="S15" s="40" t="str">
        <f t="shared" si="2"/>
        <v>0</v>
      </c>
      <c r="T15" s="40" t="str">
        <f t="shared" si="2"/>
        <v>0</v>
      </c>
      <c r="U15" s="40" t="str">
        <f t="shared" si="2"/>
        <v>0</v>
      </c>
      <c r="V15" s="40" t="str">
        <f t="shared" si="2"/>
        <v>0</v>
      </c>
      <c r="W15" s="40" t="str">
        <f t="shared" si="2"/>
        <v>0</v>
      </c>
      <c r="X15" s="40" t="str">
        <f t="shared" si="2"/>
        <v>0</v>
      </c>
      <c r="Y15" s="40" t="str">
        <f t="shared" si="2"/>
        <v>0</v>
      </c>
    </row>
    <row r="16" spans="1:25" ht="93.75" customHeight="1" thickBot="1" x14ac:dyDescent="0.5">
      <c r="A16" s="41">
        <v>11</v>
      </c>
      <c r="B16" s="206" t="s">
        <v>1369</v>
      </c>
      <c r="C16" s="206"/>
      <c r="D16" s="113" t="s">
        <v>603</v>
      </c>
      <c r="E16" s="116"/>
      <c r="F16" s="116"/>
      <c r="G16" s="116"/>
      <c r="H16" s="116"/>
      <c r="I16" s="116"/>
      <c r="J16" s="116"/>
      <c r="K16" s="116"/>
      <c r="L16" s="116"/>
      <c r="M16" s="116"/>
      <c r="N16" s="117" t="s">
        <v>603</v>
      </c>
      <c r="O16" s="85"/>
      <c r="Q16" s="40" t="str">
        <f t="shared" si="1"/>
        <v>0</v>
      </c>
      <c r="R16" s="40" t="str">
        <f t="shared" si="2"/>
        <v>0</v>
      </c>
      <c r="S16" s="40" t="str">
        <f t="shared" si="2"/>
        <v>0</v>
      </c>
      <c r="T16" s="40" t="str">
        <f t="shared" si="2"/>
        <v>0</v>
      </c>
      <c r="U16" s="40" t="str">
        <f t="shared" si="2"/>
        <v>0</v>
      </c>
      <c r="V16" s="40" t="str">
        <f t="shared" si="2"/>
        <v>0</v>
      </c>
      <c r="W16" s="40" t="str">
        <f t="shared" si="2"/>
        <v>0</v>
      </c>
      <c r="X16" s="40" t="str">
        <f t="shared" si="2"/>
        <v>0</v>
      </c>
      <c r="Y16" s="40" t="str">
        <f t="shared" si="2"/>
        <v>0</v>
      </c>
    </row>
    <row r="17" spans="1:25" ht="93.75" customHeight="1" thickBot="1" x14ac:dyDescent="0.5">
      <c r="A17" s="41">
        <v>12</v>
      </c>
      <c r="B17" s="206" t="s">
        <v>643</v>
      </c>
      <c r="C17" s="206" t="s">
        <v>4</v>
      </c>
      <c r="D17" s="113" t="s">
        <v>603</v>
      </c>
      <c r="E17" s="116"/>
      <c r="F17" s="116"/>
      <c r="G17" s="116"/>
      <c r="H17" s="116"/>
      <c r="I17" s="116"/>
      <c r="J17" s="116"/>
      <c r="K17" s="116"/>
      <c r="L17" s="116"/>
      <c r="M17" s="116"/>
      <c r="N17" s="117" t="s">
        <v>603</v>
      </c>
      <c r="O17" s="85"/>
      <c r="Q17" s="40" t="str">
        <f t="shared" si="1"/>
        <v>0</v>
      </c>
      <c r="R17" s="40" t="str">
        <f t="shared" si="2"/>
        <v>0</v>
      </c>
      <c r="S17" s="40" t="str">
        <f t="shared" si="2"/>
        <v>0</v>
      </c>
      <c r="T17" s="40" t="str">
        <f t="shared" si="2"/>
        <v>0</v>
      </c>
      <c r="U17" s="40" t="str">
        <f t="shared" si="2"/>
        <v>0</v>
      </c>
      <c r="V17" s="40" t="str">
        <f t="shared" si="2"/>
        <v>0</v>
      </c>
      <c r="W17" s="40" t="str">
        <f t="shared" si="2"/>
        <v>0</v>
      </c>
      <c r="X17" s="40" t="str">
        <f t="shared" si="2"/>
        <v>0</v>
      </c>
      <c r="Y17" s="40" t="str">
        <f t="shared" si="2"/>
        <v>0</v>
      </c>
    </row>
    <row r="18" spans="1:25" ht="102.4" customHeight="1" thickBot="1" x14ac:dyDescent="0.5">
      <c r="A18" s="41">
        <v>13</v>
      </c>
      <c r="B18" s="206" t="s">
        <v>1370</v>
      </c>
      <c r="C18" s="206" t="s">
        <v>5</v>
      </c>
      <c r="D18" s="113" t="s">
        <v>603</v>
      </c>
      <c r="E18" s="116"/>
      <c r="F18" s="116"/>
      <c r="G18" s="116"/>
      <c r="H18" s="116"/>
      <c r="I18" s="116"/>
      <c r="J18" s="116"/>
      <c r="K18" s="116"/>
      <c r="L18" s="116"/>
      <c r="M18" s="116"/>
      <c r="N18" s="117" t="s">
        <v>603</v>
      </c>
      <c r="O18" s="84" t="s">
        <v>1372</v>
      </c>
      <c r="Q18" s="40" t="str">
        <f t="shared" si="1"/>
        <v>0</v>
      </c>
      <c r="R18" s="40" t="str">
        <f t="shared" si="2"/>
        <v>0</v>
      </c>
      <c r="S18" s="40" t="str">
        <f t="shared" si="2"/>
        <v>0</v>
      </c>
      <c r="T18" s="40" t="str">
        <f t="shared" si="2"/>
        <v>0</v>
      </c>
      <c r="U18" s="40" t="str">
        <f t="shared" si="2"/>
        <v>0</v>
      </c>
      <c r="V18" s="40" t="str">
        <f t="shared" si="2"/>
        <v>0</v>
      </c>
      <c r="W18" s="40" t="str">
        <f t="shared" si="2"/>
        <v>0</v>
      </c>
      <c r="X18" s="40" t="str">
        <f t="shared" si="2"/>
        <v>0</v>
      </c>
      <c r="Y18" s="40" t="str">
        <f t="shared" si="2"/>
        <v>0</v>
      </c>
    </row>
    <row r="19" spans="1:25" ht="76.900000000000006" customHeight="1" thickBot="1" x14ac:dyDescent="0.5">
      <c r="A19" s="41">
        <v>14</v>
      </c>
      <c r="B19" s="206" t="s">
        <v>644</v>
      </c>
      <c r="C19" s="206"/>
      <c r="D19" s="113" t="s">
        <v>603</v>
      </c>
      <c r="E19" s="116"/>
      <c r="F19" s="116"/>
      <c r="G19" s="116"/>
      <c r="H19" s="116"/>
      <c r="I19" s="116"/>
      <c r="J19" s="116"/>
      <c r="K19" s="116"/>
      <c r="L19" s="116"/>
      <c r="M19" s="116"/>
      <c r="N19" s="117" t="s">
        <v>603</v>
      </c>
      <c r="O19" s="207" t="s">
        <v>1373</v>
      </c>
      <c r="Q19" s="40" t="str">
        <f t="shared" si="1"/>
        <v>0</v>
      </c>
      <c r="R19" s="40" t="str">
        <f t="shared" si="2"/>
        <v>0</v>
      </c>
      <c r="S19" s="40" t="str">
        <f t="shared" si="2"/>
        <v>0</v>
      </c>
      <c r="T19" s="40" t="str">
        <f t="shared" si="2"/>
        <v>0</v>
      </c>
      <c r="U19" s="40" t="str">
        <f t="shared" si="2"/>
        <v>0</v>
      </c>
      <c r="V19" s="40" t="str">
        <f t="shared" si="2"/>
        <v>0</v>
      </c>
      <c r="W19" s="40" t="str">
        <f t="shared" si="2"/>
        <v>0</v>
      </c>
      <c r="X19" s="40" t="str">
        <f t="shared" si="2"/>
        <v>0</v>
      </c>
      <c r="Y19" s="40" t="str">
        <f t="shared" si="2"/>
        <v>0</v>
      </c>
    </row>
    <row r="20" spans="1:25" ht="76.900000000000006" customHeight="1" thickBot="1" x14ac:dyDescent="0.5">
      <c r="A20" s="41">
        <v>15</v>
      </c>
      <c r="B20" s="206" t="s">
        <v>645</v>
      </c>
      <c r="C20" s="206"/>
      <c r="D20" s="113" t="s">
        <v>603</v>
      </c>
      <c r="E20" s="116"/>
      <c r="F20" s="116"/>
      <c r="G20" s="116"/>
      <c r="H20" s="116"/>
      <c r="I20" s="116"/>
      <c r="J20" s="116"/>
      <c r="K20" s="116"/>
      <c r="L20" s="116"/>
      <c r="M20" s="116"/>
      <c r="N20" s="117" t="s">
        <v>603</v>
      </c>
      <c r="O20" s="207"/>
      <c r="Q20" s="40" t="str">
        <f t="shared" si="1"/>
        <v>0</v>
      </c>
      <c r="R20" s="40" t="str">
        <f t="shared" si="1"/>
        <v>0</v>
      </c>
      <c r="S20" s="40" t="str">
        <f t="shared" si="1"/>
        <v>0</v>
      </c>
      <c r="T20" s="40" t="str">
        <f t="shared" si="1"/>
        <v>0</v>
      </c>
      <c r="U20" s="40" t="str">
        <f t="shared" si="1"/>
        <v>0</v>
      </c>
      <c r="V20" s="40" t="str">
        <f t="shared" si="1"/>
        <v>0</v>
      </c>
      <c r="W20" s="40" t="str">
        <f t="shared" si="1"/>
        <v>0</v>
      </c>
      <c r="X20" s="40" t="str">
        <f t="shared" si="1"/>
        <v>0</v>
      </c>
      <c r="Y20" s="40" t="str">
        <f t="shared" si="1"/>
        <v>0</v>
      </c>
    </row>
    <row r="21" spans="1:25" ht="188.25" customHeight="1" thickBot="1" x14ac:dyDescent="0.5">
      <c r="A21" s="41">
        <v>16</v>
      </c>
      <c r="B21" s="206" t="s">
        <v>646</v>
      </c>
      <c r="C21" s="206"/>
      <c r="D21" s="113" t="s">
        <v>603</v>
      </c>
      <c r="E21" s="116"/>
      <c r="F21" s="116"/>
      <c r="G21" s="116"/>
      <c r="H21" s="116"/>
      <c r="I21" s="116"/>
      <c r="J21" s="116"/>
      <c r="K21" s="116"/>
      <c r="L21" s="116"/>
      <c r="M21" s="116"/>
      <c r="N21" s="117" t="s">
        <v>603</v>
      </c>
      <c r="O21" s="207"/>
      <c r="Q21" s="40" t="str">
        <f t="shared" si="1"/>
        <v>0</v>
      </c>
      <c r="R21" s="40" t="str">
        <f t="shared" si="1"/>
        <v>0</v>
      </c>
      <c r="S21" s="40" t="str">
        <f t="shared" si="1"/>
        <v>0</v>
      </c>
      <c r="T21" s="40" t="str">
        <f t="shared" si="1"/>
        <v>0</v>
      </c>
      <c r="U21" s="40" t="str">
        <f t="shared" si="1"/>
        <v>0</v>
      </c>
      <c r="V21" s="40" t="str">
        <f t="shared" si="1"/>
        <v>0</v>
      </c>
      <c r="W21" s="40" t="str">
        <f t="shared" si="1"/>
        <v>0</v>
      </c>
      <c r="X21" s="40" t="str">
        <f t="shared" si="1"/>
        <v>0</v>
      </c>
      <c r="Y21" s="40" t="str">
        <f t="shared" si="1"/>
        <v>0</v>
      </c>
    </row>
    <row r="22" spans="1:25" ht="111.4" customHeight="1" thickBot="1" x14ac:dyDescent="0.5">
      <c r="A22" s="41">
        <v>17</v>
      </c>
      <c r="B22" s="206" t="s">
        <v>647</v>
      </c>
      <c r="C22" s="206"/>
      <c r="D22" s="113" t="s">
        <v>603</v>
      </c>
      <c r="E22" s="116"/>
      <c r="F22" s="116"/>
      <c r="G22" s="116"/>
      <c r="H22" s="116"/>
      <c r="I22" s="116"/>
      <c r="J22" s="116"/>
      <c r="K22" s="116"/>
      <c r="L22" s="116"/>
      <c r="M22" s="116"/>
      <c r="N22" s="117" t="s">
        <v>603</v>
      </c>
      <c r="O22" s="207"/>
      <c r="Q22" s="40" t="str">
        <f t="shared" si="1"/>
        <v>0</v>
      </c>
      <c r="R22" s="40" t="str">
        <f t="shared" si="1"/>
        <v>0</v>
      </c>
      <c r="S22" s="40" t="str">
        <f t="shared" si="1"/>
        <v>0</v>
      </c>
      <c r="T22" s="40" t="str">
        <f t="shared" si="1"/>
        <v>0</v>
      </c>
      <c r="U22" s="40" t="str">
        <f t="shared" si="1"/>
        <v>0</v>
      </c>
      <c r="V22" s="40" t="str">
        <f t="shared" si="1"/>
        <v>0</v>
      </c>
      <c r="W22" s="40" t="str">
        <f t="shared" si="1"/>
        <v>0</v>
      </c>
      <c r="X22" s="40" t="str">
        <f t="shared" si="1"/>
        <v>0</v>
      </c>
      <c r="Y22" s="40" t="str">
        <f t="shared" si="1"/>
        <v>0</v>
      </c>
    </row>
    <row r="23" spans="1:25" ht="182.25" customHeight="1" thickBot="1" x14ac:dyDescent="0.5">
      <c r="A23" s="41">
        <v>18</v>
      </c>
      <c r="B23" s="206" t="s">
        <v>648</v>
      </c>
      <c r="C23" s="206"/>
      <c r="D23" s="113" t="s">
        <v>603</v>
      </c>
      <c r="E23" s="116"/>
      <c r="F23" s="116"/>
      <c r="G23" s="116"/>
      <c r="H23" s="116"/>
      <c r="I23" s="116"/>
      <c r="J23" s="116"/>
      <c r="K23" s="116"/>
      <c r="L23" s="116"/>
      <c r="M23" s="116"/>
      <c r="N23" s="117" t="s">
        <v>603</v>
      </c>
      <c r="O23" s="207"/>
      <c r="Q23" s="40" t="str">
        <f t="shared" si="1"/>
        <v>0</v>
      </c>
      <c r="R23" s="40" t="str">
        <f t="shared" si="1"/>
        <v>0</v>
      </c>
      <c r="S23" s="40" t="str">
        <f t="shared" si="1"/>
        <v>0</v>
      </c>
      <c r="T23" s="40" t="str">
        <f t="shared" si="1"/>
        <v>0</v>
      </c>
      <c r="U23" s="40" t="str">
        <f t="shared" si="1"/>
        <v>0</v>
      </c>
      <c r="V23" s="40" t="str">
        <f t="shared" si="1"/>
        <v>0</v>
      </c>
      <c r="W23" s="40" t="str">
        <f t="shared" si="1"/>
        <v>0</v>
      </c>
      <c r="X23" s="40" t="str">
        <f t="shared" si="1"/>
        <v>0</v>
      </c>
      <c r="Y23" s="40" t="str">
        <f t="shared" si="1"/>
        <v>0</v>
      </c>
    </row>
    <row r="24" spans="1:25" ht="108.4" customHeight="1" thickBot="1" x14ac:dyDescent="0.5">
      <c r="A24" s="41">
        <v>19</v>
      </c>
      <c r="B24" s="206" t="s">
        <v>649</v>
      </c>
      <c r="C24" s="206"/>
      <c r="D24" s="113" t="s">
        <v>603</v>
      </c>
      <c r="E24" s="116"/>
      <c r="F24" s="116"/>
      <c r="G24" s="116"/>
      <c r="H24" s="116"/>
      <c r="I24" s="116"/>
      <c r="J24" s="116"/>
      <c r="K24" s="116"/>
      <c r="L24" s="116"/>
      <c r="M24" s="116"/>
      <c r="N24" s="117" t="s">
        <v>603</v>
      </c>
      <c r="O24" s="207"/>
      <c r="Q24" s="40" t="str">
        <f t="shared" si="1"/>
        <v>0</v>
      </c>
      <c r="R24" s="40" t="str">
        <f t="shared" si="1"/>
        <v>0</v>
      </c>
      <c r="S24" s="40" t="str">
        <f t="shared" si="1"/>
        <v>0</v>
      </c>
      <c r="T24" s="40" t="str">
        <f t="shared" si="1"/>
        <v>0</v>
      </c>
      <c r="U24" s="40" t="str">
        <f t="shared" si="1"/>
        <v>0</v>
      </c>
      <c r="V24" s="40" t="str">
        <f t="shared" si="1"/>
        <v>0</v>
      </c>
      <c r="W24" s="40" t="str">
        <f t="shared" si="1"/>
        <v>0</v>
      </c>
      <c r="X24" s="40" t="str">
        <f t="shared" si="1"/>
        <v>0</v>
      </c>
      <c r="Y24" s="40" t="str">
        <f t="shared" si="1"/>
        <v>0</v>
      </c>
    </row>
    <row r="25" spans="1:25" ht="108.4" customHeight="1" thickBot="1" x14ac:dyDescent="0.5">
      <c r="A25" s="41">
        <v>20</v>
      </c>
      <c r="B25" s="206" t="s">
        <v>650</v>
      </c>
      <c r="C25" s="206"/>
      <c r="D25" s="113" t="s">
        <v>603</v>
      </c>
      <c r="E25" s="116"/>
      <c r="F25" s="116"/>
      <c r="G25" s="116"/>
      <c r="H25" s="116"/>
      <c r="I25" s="116"/>
      <c r="J25" s="116"/>
      <c r="K25" s="116"/>
      <c r="L25" s="116"/>
      <c r="M25" s="116"/>
      <c r="N25" s="117" t="s">
        <v>603</v>
      </c>
      <c r="O25" s="207"/>
      <c r="Q25" s="40" t="str">
        <f t="shared" si="1"/>
        <v>0</v>
      </c>
      <c r="R25" s="40" t="str">
        <f t="shared" si="1"/>
        <v>0</v>
      </c>
      <c r="S25" s="40" t="str">
        <f t="shared" si="1"/>
        <v>0</v>
      </c>
      <c r="T25" s="40" t="str">
        <f t="shared" si="1"/>
        <v>0</v>
      </c>
      <c r="U25" s="40" t="str">
        <f t="shared" si="1"/>
        <v>0</v>
      </c>
      <c r="V25" s="40" t="str">
        <f t="shared" si="1"/>
        <v>0</v>
      </c>
      <c r="W25" s="40" t="str">
        <f t="shared" si="1"/>
        <v>0</v>
      </c>
      <c r="X25" s="40" t="str">
        <f t="shared" si="1"/>
        <v>0</v>
      </c>
      <c r="Y25" s="40" t="str">
        <f t="shared" si="1"/>
        <v>0</v>
      </c>
    </row>
    <row r="26" spans="1:25" s="36" customFormat="1" ht="40.5" customHeight="1" thickBot="1" x14ac:dyDescent="0.6">
      <c r="A26" s="180" t="s">
        <v>336</v>
      </c>
      <c r="B26" s="180"/>
      <c r="C26" s="181"/>
      <c r="D26" s="115"/>
      <c r="E26" s="47">
        <f>(Q26/20)*100</f>
        <v>0</v>
      </c>
      <c r="F26" s="47">
        <f t="shared" ref="F26:M26" si="3">(R26/20)*100</f>
        <v>0</v>
      </c>
      <c r="G26" s="47">
        <f t="shared" si="3"/>
        <v>0</v>
      </c>
      <c r="H26" s="47">
        <f t="shared" si="3"/>
        <v>0</v>
      </c>
      <c r="I26" s="47">
        <f t="shared" si="3"/>
        <v>0</v>
      </c>
      <c r="J26" s="47">
        <f t="shared" si="3"/>
        <v>0</v>
      </c>
      <c r="K26" s="47">
        <f t="shared" si="3"/>
        <v>0</v>
      </c>
      <c r="L26" s="47">
        <f t="shared" si="3"/>
        <v>0</v>
      </c>
      <c r="M26" s="47">
        <f t="shared" si="3"/>
        <v>0</v>
      </c>
      <c r="N26" s="106"/>
      <c r="O26" s="109"/>
      <c r="Q26" s="61">
        <f>SUM(Q6+Q7+Q8+Q9+Q10+Q11+Q12+Q13+Q14+Q15+Q16+Q17+Q18+Q19+Q20+Q21+Q22+Q23+Q24+Q25)</f>
        <v>0</v>
      </c>
      <c r="R26" s="61">
        <f t="shared" ref="R26:Y26" si="4">SUM(R6+R7+R8+R9+R10+R11+R12+R13+R14+R15+R16+R17+R18+R19+R20+R21+R22+R23+R24+R25)</f>
        <v>0</v>
      </c>
      <c r="S26" s="61">
        <f t="shared" si="4"/>
        <v>0</v>
      </c>
      <c r="T26" s="61">
        <f t="shared" si="4"/>
        <v>0</v>
      </c>
      <c r="U26" s="61">
        <f t="shared" si="4"/>
        <v>0</v>
      </c>
      <c r="V26" s="61">
        <f t="shared" si="4"/>
        <v>0</v>
      </c>
      <c r="W26" s="61">
        <f t="shared" si="4"/>
        <v>0</v>
      </c>
      <c r="X26" s="61">
        <f t="shared" si="4"/>
        <v>0</v>
      </c>
      <c r="Y26" s="61">
        <f t="shared" si="4"/>
        <v>0</v>
      </c>
    </row>
  </sheetData>
  <protectedRanges>
    <protectedRange sqref="D5:N5" name="Range7"/>
    <protectedRange sqref="E5:N5" name="Range1"/>
    <protectedRange sqref="N7:N25" name="Range7_2"/>
    <protectedRange sqref="N7:N25" name="Range1_2"/>
    <protectedRange sqref="D7:M25" name="Range5_1"/>
    <protectedRange sqref="E6:N6" name="Range7_1"/>
    <protectedRange sqref="E6:N6" name="Range1_1"/>
    <protectedRange sqref="D6" name="Range6_1"/>
  </protectedRanges>
  <mergeCells count="29">
    <mergeCell ref="B25:C25"/>
    <mergeCell ref="A26:C26"/>
    <mergeCell ref="B21:C21"/>
    <mergeCell ref="O19:O25"/>
    <mergeCell ref="B11:C11"/>
    <mergeCell ref="O11:O12"/>
    <mergeCell ref="B12:C12"/>
    <mergeCell ref="B13:C13"/>
    <mergeCell ref="B14:C14"/>
    <mergeCell ref="B15:C15"/>
    <mergeCell ref="B16:C16"/>
    <mergeCell ref="B17:C17"/>
    <mergeCell ref="B18:C18"/>
    <mergeCell ref="B19:C19"/>
    <mergeCell ref="B20:C20"/>
    <mergeCell ref="B22:C22"/>
    <mergeCell ref="B23:C23"/>
    <mergeCell ref="B24:C24"/>
    <mergeCell ref="B7:C7"/>
    <mergeCell ref="O7:O8"/>
    <mergeCell ref="B8:C8"/>
    <mergeCell ref="B9:C9"/>
    <mergeCell ref="O9:O10"/>
    <mergeCell ref="B10:C10"/>
    <mergeCell ref="B1:O1"/>
    <mergeCell ref="B2:O2"/>
    <mergeCell ref="B3:O3"/>
    <mergeCell ref="A5:C5"/>
    <mergeCell ref="B6:C6"/>
  </mergeCells>
  <conditionalFormatting sqref="D6">
    <cfRule type="expression" dxfId="890" priority="28">
      <formula>#REF!=0</formula>
    </cfRule>
    <cfRule type="expression" dxfId="889" priority="29">
      <formula>#REF!=1</formula>
    </cfRule>
    <cfRule type="expression" dxfId="888" priority="30">
      <formula>#REF!=2</formula>
    </cfRule>
  </conditionalFormatting>
  <conditionalFormatting sqref="E6">
    <cfRule type="expression" dxfId="887" priority="26">
      <formula>E6&gt;N6</formula>
    </cfRule>
    <cfRule type="expression" dxfId="886" priority="27">
      <formula>E6&lt;N6</formula>
    </cfRule>
  </conditionalFormatting>
  <conditionalFormatting sqref="E7:E25">
    <cfRule type="expression" dxfId="885" priority="212">
      <formula>E7=N7</formula>
    </cfRule>
    <cfRule type="expression" dxfId="884" priority="211">
      <formula>E7&lt;&gt;N7</formula>
    </cfRule>
  </conditionalFormatting>
  <conditionalFormatting sqref="E6:M25">
    <cfRule type="expression" dxfId="883" priority="1">
      <formula>E6=0</formula>
    </cfRule>
  </conditionalFormatting>
  <conditionalFormatting sqref="F6">
    <cfRule type="expression" dxfId="882" priority="24">
      <formula>F6&lt;N6</formula>
    </cfRule>
    <cfRule type="expression" dxfId="881" priority="23">
      <formula>F6&gt;N6</formula>
    </cfRule>
  </conditionalFormatting>
  <conditionalFormatting sqref="F7:F25">
    <cfRule type="expression" dxfId="880" priority="209">
      <formula>F7=N7</formula>
    </cfRule>
    <cfRule type="expression" dxfId="879" priority="208">
      <formula>F7&lt;&gt;N7</formula>
    </cfRule>
  </conditionalFormatting>
  <conditionalFormatting sqref="G6">
    <cfRule type="expression" dxfId="878" priority="20">
      <formula>G6&gt;N6</formula>
    </cfRule>
    <cfRule type="expression" dxfId="877" priority="21">
      <formula>G6&lt;N6</formula>
    </cfRule>
  </conditionalFormatting>
  <conditionalFormatting sqref="G7:G25">
    <cfRule type="expression" dxfId="876" priority="206">
      <formula>G7=N7</formula>
    </cfRule>
    <cfRule type="expression" dxfId="875" priority="205">
      <formula>G7&lt;&gt;N7</formula>
    </cfRule>
  </conditionalFormatting>
  <conditionalFormatting sqref="H7:H25">
    <cfRule type="expression" dxfId="874" priority="202">
      <formula>H7&lt;&gt;N7</formula>
    </cfRule>
    <cfRule type="expression" dxfId="873" priority="203">
      <formula>H7=N7</formula>
    </cfRule>
  </conditionalFormatting>
  <conditionalFormatting sqref="H6:I6">
    <cfRule type="expression" dxfId="872" priority="14">
      <formula>H6&gt;$N6</formula>
    </cfRule>
    <cfRule type="expression" dxfId="871" priority="15">
      <formula>H6&lt;$N6</formula>
    </cfRule>
  </conditionalFormatting>
  <conditionalFormatting sqref="I7:I25">
    <cfRule type="expression" dxfId="870" priority="200">
      <formula>I7=N7</formula>
    </cfRule>
    <cfRule type="expression" dxfId="869" priority="199">
      <formula>I7&lt;&gt;N7</formula>
    </cfRule>
  </conditionalFormatting>
  <conditionalFormatting sqref="J6">
    <cfRule type="expression" dxfId="868" priority="12">
      <formula>J6&lt;N6</formula>
    </cfRule>
    <cfRule type="expression" dxfId="867" priority="11">
      <formula>J6&gt;N6</formula>
    </cfRule>
  </conditionalFormatting>
  <conditionalFormatting sqref="J7:J25">
    <cfRule type="expression" dxfId="866" priority="197">
      <formula>J7=N7</formula>
    </cfRule>
    <cfRule type="expression" dxfId="865" priority="196">
      <formula>J7&lt;&gt;N7</formula>
    </cfRule>
  </conditionalFormatting>
  <conditionalFormatting sqref="K6">
    <cfRule type="expression" dxfId="864" priority="8">
      <formula>K6&gt;N6</formula>
    </cfRule>
    <cfRule type="expression" dxfId="863" priority="9">
      <formula>K6&lt;N6</formula>
    </cfRule>
  </conditionalFormatting>
  <conditionalFormatting sqref="K7:K25">
    <cfRule type="expression" dxfId="862" priority="194">
      <formula>K7=N7</formula>
    </cfRule>
    <cfRule type="expression" dxfId="861" priority="193">
      <formula>K7&lt;&gt;N7</formula>
    </cfRule>
  </conditionalFormatting>
  <conditionalFormatting sqref="L6">
    <cfRule type="expression" dxfId="860" priority="5">
      <formula>L6&gt;N6</formula>
    </cfRule>
    <cfRule type="expression" dxfId="859" priority="6">
      <formula>L6&lt;N6</formula>
    </cfRule>
  </conditionalFormatting>
  <conditionalFormatting sqref="L7:L25">
    <cfRule type="expression" dxfId="858" priority="191">
      <formula>L7=N7</formula>
    </cfRule>
    <cfRule type="expression" dxfId="857" priority="190">
      <formula>L7&lt;&gt;N7</formula>
    </cfRule>
  </conditionalFormatting>
  <conditionalFormatting sqref="M6">
    <cfRule type="expression" dxfId="856" priority="2">
      <formula>M6&gt;N6</formula>
    </cfRule>
    <cfRule type="expression" dxfId="855" priority="3">
      <formula>M6&lt;N6</formula>
    </cfRule>
  </conditionalFormatting>
  <conditionalFormatting sqref="M7:M25">
    <cfRule type="expression" dxfId="854" priority="188">
      <formula>M7=N7</formula>
    </cfRule>
    <cfRule type="expression" dxfId="853" priority="187">
      <formula>M7&lt;&gt;N7</formula>
    </cfRule>
  </conditionalFormatting>
  <conditionalFormatting sqref="N6">
    <cfRule type="cellIs" dxfId="852" priority="31" operator="greaterThan">
      <formula>0</formula>
    </cfRule>
  </conditionalFormatting>
  <conditionalFormatting sqref="N26">
    <cfRule type="cellIs" dxfId="851" priority="243" operator="greaterThan">
      <formula>0</formula>
    </cfRule>
  </conditionalFormatting>
  <conditionalFormatting sqref="O6:O7">
    <cfRule type="cellIs" dxfId="850" priority="214" operator="equal">
      <formula>"No "</formula>
    </cfRule>
    <cfRule type="cellIs" dxfId="849" priority="215" operator="equal">
      <formula>"Yes, only the lead agency on road safety"</formula>
    </cfRule>
    <cfRule type="cellIs" dxfId="848" priority="216" operator="equal">
      <formula>"Yes, for some government agencies and state-owned businesses"</formula>
    </cfRule>
    <cfRule type="cellIs" dxfId="847" priority="217" operator="equal">
      <formula>"Yes, for all government agencies and state-owned businesses"</formula>
    </cfRule>
    <cfRule type="cellIs" dxfId="846" priority="218" operator="equal">
      <formula>"No"</formula>
    </cfRule>
    <cfRule type="cellIs" dxfId="845" priority="213" operator="equal">
      <formula>"Do not know"</formula>
    </cfRule>
    <cfRule type="cellIs" dxfId="844" priority="220" operator="equal">
      <formula>"Yes, but for some streets only"</formula>
    </cfRule>
    <cfRule type="cellIs" dxfId="843" priority="221" operator="equal">
      <formula>"Yes, but for some parts of the road network only"</formula>
    </cfRule>
    <cfRule type="cellIs" dxfId="842" priority="222" operator="equal">
      <formula>"Yes, through the whole country"</formula>
    </cfRule>
    <cfRule type="cellIs" dxfId="841" priority="219" operator="equal">
      <formula>"Yes"</formula>
    </cfRule>
  </conditionalFormatting>
  <conditionalFormatting sqref="O9">
    <cfRule type="cellIs" dxfId="840" priority="224" operator="equal">
      <formula>"No "</formula>
    </cfRule>
    <cfRule type="cellIs" dxfId="839" priority="225" operator="equal">
      <formula>"Yes, only the lead agency on road safety"</formula>
    </cfRule>
    <cfRule type="cellIs" dxfId="838" priority="223" operator="equal">
      <formula>"Do not know"</formula>
    </cfRule>
    <cfRule type="cellIs" dxfId="837" priority="227" operator="equal">
      <formula>"Yes, for all government agencies and state-owned businesses"</formula>
    </cfRule>
    <cfRule type="cellIs" dxfId="836" priority="228" operator="equal">
      <formula>"No"</formula>
    </cfRule>
    <cfRule type="cellIs" dxfId="835" priority="229" operator="equal">
      <formula>"Yes"</formula>
    </cfRule>
    <cfRule type="cellIs" dxfId="834" priority="230" operator="equal">
      <formula>"Yes, but for some streets only"</formula>
    </cfRule>
    <cfRule type="cellIs" dxfId="833" priority="231" operator="equal">
      <formula>"Yes, but for some parts of the road network only"</formula>
    </cfRule>
    <cfRule type="cellIs" dxfId="832" priority="232" operator="equal">
      <formula>"Yes, through the whole country"</formula>
    </cfRule>
    <cfRule type="cellIs" dxfId="831" priority="226" operator="equal">
      <formula>"Yes, for some government agencies and state-owned businesses"</formula>
    </cfRule>
  </conditionalFormatting>
  <pageMargins left="0.25" right="0.25" top="0.13" bottom="0.08" header="0.11" footer="0.1"/>
  <pageSetup paperSize="9" fitToWidth="0"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64AC9E98-2BBA-46F3-A8A2-8DB4A5B5FDC2}">
          <x14:formula1>
            <xm:f>'SINGLE CODES'!$B$8:$B$11</xm:f>
          </x14:formula1>
          <xm:sqref>D7:M25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L g D A A B Q S w M E F A A C A A g A M K d U W C A 4 H 2 e k A A A A 9 Q A A A B I A H A B D b 2 5 m a W c v U G F j a 2 F n Z S 5 4 b W w g o h g A K K A U A A A A A A A A A A A A A A A A A A A A A A A A A A A A h Y 8 x D o I w G I W v Q r r T 1 m o M k p 8 y u E p i Q j S u T a n Q C M X Q Y r m b g 0 f y C m I U d X N 8 3 / u G 9 + 7 X G 6 R D U w c X 1 V n d m g T N M E W B M r I t t C k T 1 L t j G K G U w 1 b I k y h V M M r G x o M t E l Q 5 d 4 4 J 8 d 5 j P 8 d t V x J G 6 Y w c s k 0 u K 9 U I 9 J H 1 f z n U x j p h p E I c 9 q 8 x n O H V E k c L h i m Q i U G m z b d n 4 9 x n + w N h 3 d e u 7 x R X J t z l Q K Y I 5 H 2 B P w B Q S w M E F A A C A A g A M K d U 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C n V F g I 0 o B 7 s g A A A G A C A A A T A B w A R m 9 y b X V s Y X M v U 2 V j d G l v b j E u b S C i G A A o o B Q A A A A A A A A A A A A A A A A A A A A A A A A A A A D N j z E L g z A Q h f d A / k N I F w U R B M G h O I W u X R Q 6 i E O 0 1 y r G p C Q R L O J / b 2 z G d n J p b z l 4 7 9 0 7 P g O t 7 Z U k h d / J E S O M T M c 1 X E n J G w E J y Y k A i x F x U 6 h J t + C U 0 9 y C i N m k N U h 7 U X p o l B q C c K n O f I S c + k t a r x V T 0 r p I H f m C A 2 U d l / e t / P k A 6 p r e 0 b j U X J q b 0 i N T Y h r l Z p r A f 4 u W h X o 1 o R G x z i E W Z r u u I U a 9 / F r 7 A Z H u h k j / B y L b D Z H 9 D u I F U E s B A i 0 A F A A C A A g A M K d U W C A 4 H 2 e k A A A A 9 Q A A A B I A A A A A A A A A A A A A A A A A A A A A A E N v b m Z p Z y 9 Q Y W N r Y W d l L n h t b F B L A Q I t A B Q A A g A I A D C n V F g P y u m r p A A A A O k A A A A T A A A A A A A A A A A A A A A A A P A A A A B b Q 2 9 u d G V u d F 9 U e X B l c 1 0 u e G 1 s U E s B A i 0 A F A A C A A g A M K d U W A j S g H u y A A A A Y A I A A B M A A A A A A A A A A A A A A A A A 4 Q E A A E Z v c m 1 1 b G F z L 1 N l Y 3 R p b 2 4 x L m 1 Q S w U G A A A A A A M A A w D C A A A A 4 A 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s x Q A A A A A A A C R F 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b G U 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2 I i A v P j x F b n R y e S B U e X B l P S J G a W x s R X J y b 3 J D b 2 R l I i B W Y W x 1 Z T 0 i c 1 V u a 2 5 v d 2 4 i I C 8 + P E V u d H J 5 I F R 5 c G U 9 I k Z p b G x F c n J v c k N v d W 5 0 I i B W Y W x 1 Z T 0 i b D A i I C 8 + P E V u d H J 5 I F R 5 c G U 9 I k Z p b G x M Y X N 0 V X B k Y X R l Z C I g V m F s d W U 9 I m Q y M D I 0 L T A y L T I w V D E 3 O j U 3 O j A w L j Y 2 M T g 2 O T J a I i A v P j x F b n R y e S B U e X B l P S J G a W x s Q 2 9 s d W 1 u V H l w Z X M i I F Z h b H V l P S J z Q m c 9 P S I g L z 4 8 R W 5 0 c n k g V H l w Z T 0 i R m l s b E N v b H V t b k 5 h b W V z I i B W Y W x 1 Z T 0 i c 1 s m c X V v d D t D b 2 x 1 b W 4 x 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V G F i b G U x L 0 N o Y W 5 n Z W Q g V H l w Z S 5 7 Q 2 9 s d W 1 u M S w w f S Z x d W 9 0 O 1 0 s J n F 1 b 3 Q 7 Q 2 9 s d W 1 u Q 2 9 1 b n Q m c X V v d D s 6 M S w m c X V v d D t L Z X l D b 2 x 1 b W 5 O Y W 1 l c y Z x d W 9 0 O z p b X S w m c X V v d D t D b 2 x 1 b W 5 J Z G V u d G l 0 a W V z J n F 1 b 3 Q 7 O l s m c X V v d D t T Z W N 0 a W 9 u M S 9 U Y W J s Z T E v Q 2 h h b m d l Z C B U e X B l L n t D b 2 x 1 b W 4 x L D B 9 J n F 1 b 3 Q 7 X S w m c X V v d D t S Z W x h d G l v b n N o a X B J b m Z v J n F 1 b 3 Q 7 O l t d f S I g L z 4 8 L 1 N 0 Y W J s Z U V u d H J p Z X M + P C 9 J d G V t P j x J d G V t P j x J d G V t T G 9 j Y X R p b 2 4 + P E l 0 Z W 1 U e X B l P k Z v c m 1 1 b G E 8 L 0 l 0 Z W 1 U e X B l P j x J d G V t U G F 0 a D 5 T Z W N 0 a W 9 u M S 9 U Y W J s Z T E v U 2 9 1 c m N l P C 9 J d G V t U G F 0 a D 4 8 L 0 l 0 Z W 1 M b 2 N h d G l v b j 4 8 U 3 R h Y m x l R W 5 0 c m l l c y A v P j w v S X R l b T 4 8 S X R l b T 4 8 S X R l b U x v Y 2 F 0 a W 9 u P j x J d G V t V H l w Z T 5 G b 3 J t d W x h P C 9 J d G V t V H l w Z T 4 8 S X R l b V B h d G g + U 2 V j d G l v b j E v V G F i b G U x L 0 N o Y W 5 n Z W Q l M j B U e X B l P C 9 J d G V t U G F 0 a D 4 8 L 0 l 0 Z W 1 M b 2 N h d G l v b j 4 8 U 3 R h Y m x l R W 5 0 c m l l c y A v P j w v S X R l b T 4 8 S X R l b T 4 8 S X R l b U x v Y 2 F 0 a W 9 u P j x J d G V t V H l w Z T 5 G b 3 J t d W x h P C 9 J d G V t V H l w Z T 4 8 S X R l b V B h d G g + U 2 V j d G l v b j E v V G F i b G U 0 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2 I i A v P j x F b n R y e S B U e X B l P S J G a W x s R X J y b 3 J D b 2 R l I i B W Y W x 1 Z T 0 i c 1 V u a 2 5 v d 2 4 i I C 8 + P E V u d H J 5 I F R 5 c G U 9 I k Z p b G x F c n J v c k N v d W 5 0 I i B W Y W x 1 Z T 0 i b D A i I C 8 + P E V u d H J 5 I F R 5 c G U 9 I k Z p b G x M Y X N 0 V X B k Y X R l Z C I g V m F s d W U 9 I m Q y M D I 0 L T A y L T I w V D E 4 O j I x O j I x L j M 0 M j Y 0 M D Z a I i A v P j x F b n R y e S B U e X B l P S J G a W x s Q 2 9 s d W 1 u V H l w Z X M i I F Z h b H V l P S J z Q m c 9 P S I g L z 4 8 R W 5 0 c n k g V H l w Z T 0 i R m l s b E N v b H V t b k 5 h b W V z I i B W Y W x 1 Z T 0 i c 1 s m c X V v d D t D b 2 x 1 b W 4 x 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V G F i b G U 0 L 0 N o Y W 5 n Z W Q g V H l w Z S 5 7 Q 2 9 s d W 1 u M S w w f S Z x d W 9 0 O 1 0 s J n F 1 b 3 Q 7 Q 2 9 s d W 1 u Q 2 9 1 b n Q m c X V v d D s 6 M S w m c X V v d D t L Z X l D b 2 x 1 b W 5 O Y W 1 l c y Z x d W 9 0 O z p b X S w m c X V v d D t D b 2 x 1 b W 5 J Z G V u d G l 0 a W V z J n F 1 b 3 Q 7 O l s m c X V v d D t T Z W N 0 a W 9 u M S 9 U Y W J s Z T Q v Q 2 h h b m d l Z C B U e X B l L n t D b 2 x 1 b W 4 x L D B 9 J n F 1 b 3 Q 7 X S w m c X V v d D t S Z W x h d G l v b n N o a X B J b m Z v J n F 1 b 3 Q 7 O l t d f S I g L z 4 8 L 1 N 0 Y W J s Z U V u d H J p Z X M + P C 9 J d G V t P j x J d G V t P j x J d G V t T G 9 j Y X R p b 2 4 + P E l 0 Z W 1 U e X B l P k Z v c m 1 1 b G E 8 L 0 l 0 Z W 1 U e X B l P j x J d G V t U G F 0 a D 5 T Z W N 0 a W 9 u M S 9 U Y W J s Z T Q v U 2 9 1 c m N l P C 9 J d G V t U G F 0 a D 4 8 L 0 l 0 Z W 1 M b 2 N h d G l v b j 4 8 U 3 R h Y m x l R W 5 0 c m l l c y A v P j w v S X R l b T 4 8 S X R l b T 4 8 S X R l b U x v Y 2 F 0 a W 9 u P j x J d G V t V H l w Z T 5 G b 3 J t d W x h P C 9 J d G V t V H l w Z T 4 8 S X R l b V B h d G g + U 2 V j d G l v b j E v V G F i b G U 0 L 0 N o Y W 5 n Z W Q l M j B U e X B l P C 9 J d G V t U G F 0 a D 4 8 L 0 l 0 Z W 1 M b 2 N h d G l v b j 4 8 U 3 R h Y m x l R W 5 0 c m l l c y A v P j w v S X R l b T 4 8 S X R l b T 4 8 S X R l b U x v Y 2 F 0 a W 9 u P j x J d G V t V H l w Z T 5 G b 3 J t d W x h P C 9 J d G V t V H l w Z T 4 8 S X R l b V B h d G g + U 2 V j d G l v b j E v V G F i b G U 3 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M i I C 8 + P E V u d H J 5 I F R 5 c G U 9 I k Z p b G x F c n J v c k N v Z G U i I F Z h b H V l P S J z V W 5 r b m 9 3 b i I g L z 4 8 R W 5 0 c n k g V H l w Z T 0 i R m l s b E V y c m 9 y Q 2 9 1 b n Q i I F Z h b H V l P S J s M C I g L z 4 8 R W 5 0 c n k g V H l w Z T 0 i R m l s b E x h c 3 R V c G R h d G V k I i B W Y W x 1 Z T 0 i Z D I w M j Q t M D I t M j B U M T g 6 N T c 6 M j U u O T g 3 M z A z M F o i I C 8 + P E V u d H J 5 I F R 5 c G U 9 I k Z p b G x D b 2 x 1 b W 5 U e X B l c y I g V m F s d W U 9 I n N C Z z 0 9 I i A v P j x F b n R y e S B U e X B l P S J G a W x s Q 2 9 s d W 1 u T m F t Z X M i I F Z h b H V l P S J z W y Z x d W 9 0 O 0 N v b H V t b j E 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s Z T c v Q 2 h h b m d l Z C B U e X B l L n t D b 2 x 1 b W 4 x L D B 9 J n F 1 b 3 Q 7 X S w m c X V v d D t D b 2 x 1 b W 5 D b 3 V u d C Z x d W 9 0 O z o x L C Z x d W 9 0 O 0 t l e U N v b H V t b k 5 h b W V z J n F 1 b 3 Q 7 O l t d L C Z x d W 9 0 O 0 N v b H V t b k l k Z W 5 0 a X R p Z X M m c X V v d D s 6 W y Z x d W 9 0 O 1 N l Y 3 R p b 2 4 x L 1 R h Y m x l N y 9 D a G F u Z 2 V k I F R 5 c G U u e 0 N v b H V t b j E s M H 0 m c X V v d D t d L C Z x d W 9 0 O 1 J l b G F 0 a W 9 u c 2 h p c E l u Z m 8 m c X V v d D s 6 W 1 1 9 I i A v P j w v U 3 R h Y m x l R W 5 0 c m l l c z 4 8 L 0 l 0 Z W 0 + P E l 0 Z W 0 + P E l 0 Z W 1 M b 2 N h d G l v b j 4 8 S X R l b V R 5 c G U + R m 9 y b X V s Y T w v S X R l b V R 5 c G U + P E l 0 Z W 1 Q Y X R o P l N l Y 3 R p b 2 4 x L 1 R h Y m x l N y 9 T b 3 V y Y 2 U 8 L 0 l 0 Z W 1 Q Y X R o P j w v S X R l b U x v Y 2 F 0 a W 9 u P j x T d G F i b G V F b n R y a W V z I C 8 + P C 9 J d G V t P j x J d G V t P j x J d G V t T G 9 j Y X R p b 2 4 + P E l 0 Z W 1 U e X B l P k Z v c m 1 1 b G E 8 L 0 l 0 Z W 1 U e X B l P j x J d G V t U G F 0 a D 5 T Z W N 0 a W 9 u M S 9 U Y W J s Z T c v Q 2 h h b m d l Z C U y M F R 5 c G U 8 L 0 l 0 Z W 1 Q Y X R o P j w v S X R l b U x v Y 2 F 0 a W 9 u P j x T d G F i b G V F b n R y a W V z I C 8 + P C 9 J d G V t P j w v S X R l b X M + P C 9 M b 2 N h b F B h Y 2 t h Z 2 V N Z X R h Z G F 0 Y U Z p b G U + F g A A A F B L B Q Y A A A A A A A A A A A A A A A A A A A A A A A D a A A A A A Q A A A N C M n d 8 B F d E R j H o A w E / C l + s B A A A A 7 x u s K A G 3 M E y m x i E N t A L P w Q A A A A A C A A A A A A A D Z g A A w A A A A B A A A A A s 0 Y S i F n c h I N N P K 8 U 8 8 n V S A A A A A A S A A A C g A A A A E A A A A A W I h Q M b d T 9 L u i 8 w X g n X o G V Q A A A A 7 0 I r P H Q h e 3 r 3 c m e 5 d h a d 8 H O z K I e J R K g / w d K H 1 Q F 0 B q z v p P U j 0 U d K C V Y m k i Z C r C H g K u i n M F U R / y Y 1 u V 8 j S + 6 Y 8 H C 5 N r P y y m B r W L T T s 7 1 V o H o U A A A A K c n Q p O k 3 + I U s 0 4 6 g N 4 2 p t 3 / A r Q 0 = < / D a t a M a s h u p > 
</file>

<file path=customXml/itemProps1.xml><?xml version="1.0" encoding="utf-8"?>
<ds:datastoreItem xmlns:ds="http://schemas.openxmlformats.org/officeDocument/2006/customXml" ds:itemID="{F330090F-4F7C-46B6-8876-0F1593445BA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15</vt:i4>
      </vt:variant>
    </vt:vector>
  </HeadingPairs>
  <TitlesOfParts>
    <vt:vector size="36" baseType="lpstr">
      <vt:lpstr>START</vt:lpstr>
      <vt:lpstr>MAIN</vt:lpstr>
      <vt:lpstr>A1</vt:lpstr>
      <vt:lpstr>status</vt:lpstr>
      <vt:lpstr>A2</vt:lpstr>
      <vt:lpstr>A3</vt:lpstr>
      <vt:lpstr>B</vt:lpstr>
      <vt:lpstr>C</vt:lpstr>
      <vt:lpstr>D</vt:lpstr>
      <vt:lpstr>E</vt:lpstr>
      <vt:lpstr>F</vt:lpstr>
      <vt:lpstr>G</vt:lpstr>
      <vt:lpstr>H</vt:lpstr>
      <vt:lpstr>I</vt:lpstr>
      <vt:lpstr>J</vt:lpstr>
      <vt:lpstr>K</vt:lpstr>
      <vt:lpstr>L</vt:lpstr>
      <vt:lpstr>M</vt:lpstr>
      <vt:lpstr>قصص النجاح</vt:lpstr>
      <vt:lpstr>legal</vt:lpstr>
      <vt:lpstr>SINGLE CODES</vt:lpstr>
      <vt:lpstr>'A1'!Print_Area</vt:lpstr>
      <vt:lpstr>'A2'!Print_Area</vt:lpstr>
      <vt:lpstr>'A3'!Print_Area</vt:lpstr>
      <vt:lpstr>B!Print_Area</vt:lpstr>
      <vt:lpstr>'C'!Print_Area</vt:lpstr>
      <vt:lpstr>D!Print_Area</vt:lpstr>
      <vt:lpstr>E!Print_Area</vt:lpstr>
      <vt:lpstr>F!Print_Area</vt:lpstr>
      <vt:lpstr>G!Print_Area</vt:lpstr>
      <vt:lpstr>H!Print_Area</vt:lpstr>
      <vt:lpstr>I!Print_Area</vt:lpstr>
      <vt:lpstr>J!Print_Area</vt:lpstr>
      <vt:lpstr>K!Print_Area</vt:lpstr>
      <vt:lpstr>L!Print_Area</vt:lpstr>
      <vt:lpstr>M!Print_Area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Bratislav Milojevic | ELMED d.o.o.;Rania Saad</dc:creator>
  <cp:keywords/>
  <dc:description/>
  <cp:lastModifiedBy>ABDELHAMID, Rania Hamada Saad</cp:lastModifiedBy>
  <cp:revision/>
  <cp:lastPrinted>2026-01-01T12:16:19Z</cp:lastPrinted>
  <dcterms:created xsi:type="dcterms:W3CDTF">2022-10-22T06:20:17Z</dcterms:created>
  <dcterms:modified xsi:type="dcterms:W3CDTF">2026-06-22T08:37:35Z</dcterms:modified>
  <cp:category/>
  <cp:contentStatus/>
</cp:coreProperties>
</file>